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965" windowWidth="18990" windowHeight="3285" tabRatio="663" activeTab="1"/>
  </bookViews>
  <sheets>
    <sheet name="puantaj" sheetId="1" r:id="rId1"/>
    <sheet name="Bordro" sheetId="2" r:id="rId2"/>
    <sheet name="Nakit" sheetId="3" r:id="rId3"/>
    <sheet name="Banka Bild." sheetId="4" r:id="rId4"/>
    <sheet name="Pers. Bild." sheetId="5" r:id="rId5"/>
  </sheets>
  <externalReferences>
    <externalReference r:id="rId8"/>
  </externalReferences>
  <definedNames>
    <definedName name="dilim1">'[1]MENU'!$AN$8</definedName>
    <definedName name="dilim2">'[1]MENU'!$AE$8</definedName>
    <definedName name="Gündeliği" localSheetId="4">#REF!</definedName>
    <definedName name="Gündeliği">#REF!</definedName>
    <definedName name="MAAŞKATSAYISI" localSheetId="2">#REF!</definedName>
    <definedName name="MAAŞKATSAYISI" localSheetId="4">#REF!</definedName>
    <definedName name="MAAŞKATSAYISI">#REF!</definedName>
    <definedName name="SSKPİRİM" localSheetId="4">#REF!</definedName>
    <definedName name="SSKPİRİM">#REF!</definedName>
    <definedName name="TABANAYLIKKATSAYISI" localSheetId="2">#REF!</definedName>
    <definedName name="TABANAYLIKKATSAYISI" localSheetId="4">#REF!</definedName>
    <definedName name="TABANAYLIKKATSAYISI">#REF!</definedName>
    <definedName name="YANÖDEMEKATSAYISI" localSheetId="2">#REF!</definedName>
    <definedName name="YANÖDEMEKATSAYISI" localSheetId="4">#REF!</definedName>
    <definedName name="YANÖDEMEKATSAYISI">#REF!</definedName>
    <definedName name="_xlnm.Print_Area" localSheetId="3">'Banka Bild.'!$A$1:$E$36</definedName>
    <definedName name="_xlnm.Print_Area" localSheetId="1">'Bordro'!$A$1:$R$29</definedName>
    <definedName name="_xlnm.Print_Area" localSheetId="4">'Pers. Bild.'!$A$2:$H$39</definedName>
    <definedName name="_xlnm.Print_Area" localSheetId="0">'puantaj'!$A$1:$AJ$30</definedName>
  </definedNames>
  <calcPr fullCalcOnLoad="1"/>
</workbook>
</file>

<file path=xl/comments2.xml><?xml version="1.0" encoding="utf-8"?>
<comments xmlns="http://schemas.openxmlformats.org/spreadsheetml/2006/main">
  <authors>
    <author>PRO2000</author>
  </authors>
  <commentList>
    <comment ref="P10" authorId="0">
      <text>
        <r>
          <rPr>
            <b/>
            <sz val="9"/>
            <rFont val="Tahoma"/>
            <family val="0"/>
          </rPr>
          <t>PRO2000:</t>
        </r>
        <r>
          <rPr>
            <sz val="9"/>
            <rFont val="Tahoma"/>
            <family val="0"/>
          </rPr>
          <t xml:space="preserve">
0,01 eklendi</t>
        </r>
      </text>
    </comment>
  </commentList>
</comments>
</file>

<file path=xl/comments3.xml><?xml version="1.0" encoding="utf-8"?>
<comments xmlns="http://schemas.openxmlformats.org/spreadsheetml/2006/main">
  <authors>
    <author>sms</author>
  </authors>
  <commentList>
    <comment ref="I13" authorId="0">
      <text>
        <r>
          <rPr>
            <b/>
            <sz val="8"/>
            <rFont val="Tahoma"/>
            <family val="0"/>
          </rPr>
          <t>SINIF/BRANŞ</t>
        </r>
        <r>
          <rPr>
            <sz val="8"/>
            <rFont val="Tahoma"/>
            <family val="0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0"/>
          </rPr>
          <t>SINIF/BRANŞ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<sst xmlns="http://schemas.openxmlformats.org/spreadsheetml/2006/main" count="236" uniqueCount="171">
  <si>
    <t>Tarihi</t>
  </si>
  <si>
    <t>Ödenmesi Gereken</t>
  </si>
  <si>
    <t>Yevmiyenin</t>
  </si>
  <si>
    <t>Tutarı</t>
  </si>
  <si>
    <t>Memur</t>
  </si>
  <si>
    <t>TOPLAM</t>
  </si>
  <si>
    <t>Hesap No</t>
  </si>
  <si>
    <t>02</t>
  </si>
  <si>
    <t>Damga Vergisi</t>
  </si>
  <si>
    <t>Şef</t>
  </si>
  <si>
    <t>Ödemeye Esas Belgenin</t>
  </si>
  <si>
    <t>Uygundur</t>
  </si>
  <si>
    <t>Adı Soyadı</t>
  </si>
  <si>
    <t>T O P L A M</t>
  </si>
  <si>
    <t>H A K E D İ Ş L E R</t>
  </si>
  <si>
    <t>K E S İ N T İ L E R</t>
  </si>
  <si>
    <t>Sıra No</t>
  </si>
  <si>
    <t>Ünvan</t>
  </si>
  <si>
    <t>S.S.No</t>
  </si>
  <si>
    <t xml:space="preserve"> Saat</t>
  </si>
  <si>
    <t>Ücret</t>
  </si>
  <si>
    <t xml:space="preserve"> </t>
  </si>
  <si>
    <t>Öğretmenin</t>
  </si>
  <si>
    <t>Aylık Okuttuğu Ders Saati Toplamı</t>
  </si>
  <si>
    <t>ADI SOYADI</t>
  </si>
  <si>
    <t>BRANŞI</t>
  </si>
  <si>
    <t>SIRA NO</t>
  </si>
  <si>
    <t>ELE GEÇEN</t>
  </si>
  <si>
    <t>TAHAKKUK TOPLAMI</t>
  </si>
  <si>
    <t>KESİNTİ TOPLAMI</t>
  </si>
  <si>
    <t>Sigorta Kesintisi</t>
  </si>
  <si>
    <t>Gelir Vergisi Matrahı</t>
  </si>
  <si>
    <t>Gelir Vergisi</t>
  </si>
  <si>
    <t>U S T A     Ö Ğ R E T İ C İ N İ N</t>
  </si>
  <si>
    <t>OKUL VEYA KURUMU :</t>
  </si>
  <si>
    <t>G Ü N L Ü K     O K U T U L A N     E K    D E R S     S A A T L E R İ</t>
  </si>
  <si>
    <t>B A N K A      B İ L D İ R İ M İ</t>
  </si>
  <si>
    <t>BANKA HESAP NUMARASI</t>
  </si>
  <si>
    <t>DAİRESİ      :</t>
  </si>
  <si>
    <t>AİT OLD. DÖNEMİ  :</t>
  </si>
  <si>
    <t>01</t>
  </si>
  <si>
    <t>Ait Olduğu Ay / Dönem</t>
  </si>
  <si>
    <t xml:space="preserve">     Bütçe Yılı</t>
  </si>
  <si>
    <t>SSK</t>
  </si>
  <si>
    <t xml:space="preserve"> T  O  P  L  A  M</t>
  </si>
  <si>
    <t>03</t>
  </si>
  <si>
    <t>Bütçe Yılı</t>
  </si>
  <si>
    <t>Kurumsal Kod</t>
  </si>
  <si>
    <t>Fonksiyonel Kod</t>
  </si>
  <si>
    <t>TUTAR</t>
  </si>
  <si>
    <t>Borç</t>
  </si>
  <si>
    <t>Alacak</t>
  </si>
  <si>
    <t>09</t>
  </si>
  <si>
    <t>1</t>
  </si>
  <si>
    <t>2</t>
  </si>
  <si>
    <t>00</t>
  </si>
  <si>
    <t>4</t>
  </si>
  <si>
    <t>Tetkik Eden</t>
  </si>
  <si>
    <t>Sosyal Güvenlik Keseneği</t>
  </si>
  <si>
    <t>%19,5 İşveren Katkısı</t>
  </si>
  <si>
    <t>Gider Yansıtma Hesabı</t>
  </si>
  <si>
    <t>Gelir Yansıtma Hesabı</t>
  </si>
  <si>
    <t xml:space="preserve"> Saymanlık Kodu</t>
  </si>
  <si>
    <t xml:space="preserve">  Adı Soyadı</t>
  </si>
  <si>
    <t xml:space="preserve"> Saymanlık Adı</t>
  </si>
  <si>
    <t>ŞABANÖZÜ MALMÜDÜRLÜĞÜ</t>
  </si>
  <si>
    <t>İLGİLİNİN</t>
  </si>
  <si>
    <t xml:space="preserve"> Kurum Birim Kodu</t>
  </si>
  <si>
    <t>Birim</t>
  </si>
  <si>
    <t xml:space="preserve">  TC / Vergi Kimlik No</t>
  </si>
  <si>
    <t>Nosu</t>
  </si>
  <si>
    <t xml:space="preserve">  Banka Şube Adı</t>
  </si>
  <si>
    <t>TC Ziraat Bankası Şabanözü Şubesi</t>
  </si>
  <si>
    <t xml:space="preserve"> Kurum Adı</t>
  </si>
  <si>
    <t xml:space="preserve">  Banka Hesap No</t>
  </si>
  <si>
    <t xml:space="preserve">  Vergi Dairesi</t>
  </si>
  <si>
    <t>Finans</t>
  </si>
  <si>
    <t>Ekonomik/Ayrıntı Kodu</t>
  </si>
  <si>
    <t>Hesap / Ayrıntı Adı</t>
  </si>
  <si>
    <t>Gelir Vergisi Tevkifatı</t>
  </si>
  <si>
    <t>% 14 İşçi Katkısı</t>
  </si>
  <si>
    <t>Kesinti Toplamı</t>
  </si>
  <si>
    <t>Açıklama ve Ekler</t>
  </si>
  <si>
    <t>Md Yrd</t>
  </si>
  <si>
    <t>1-</t>
  </si>
  <si>
    <t>2-</t>
  </si>
  <si>
    <t>3-</t>
  </si>
  <si>
    <t>Türü</t>
  </si>
  <si>
    <t>Ödeyiniz / Mahsub Ediniz</t>
  </si>
  <si>
    <t>31</t>
  </si>
  <si>
    <t>İsyeri Sicil No :</t>
  </si>
  <si>
    <t>Düzenleyen</t>
  </si>
  <si>
    <t>Muhasebe Yetkilisi</t>
  </si>
  <si>
    <t>ÖDEME EMRİ BELGESİ</t>
  </si>
  <si>
    <t>05</t>
  </si>
  <si>
    <t>DERS ÜCRETİ</t>
  </si>
  <si>
    <t>TC NO</t>
  </si>
  <si>
    <r>
      <t>Ödenmesi/</t>
    </r>
    <r>
      <rPr>
        <strike/>
        <sz val="9"/>
        <rFont val="Times New Roman"/>
        <family val="1"/>
      </rPr>
      <t>Mahsubu</t>
    </r>
    <r>
      <rPr>
        <sz val="9"/>
        <rFont val="Times New Roman"/>
        <family val="1"/>
      </rPr>
      <t xml:space="preserve"> gerekir.</t>
    </r>
  </si>
  <si>
    <t>Çalışdığı   Gün Sayısı</t>
  </si>
  <si>
    <t>Maaş Katsayısı :</t>
  </si>
  <si>
    <t>AYLIK TUTAR  (SSK MATRAHI)</t>
  </si>
  <si>
    <t>U S T A     Ö Ğ R E T İ C İ  ( S I N I F  VE  B R A N Ş )   E K    D E R S     Ü C R E T İ     Ç İ Z E L G E S İ</t>
  </si>
  <si>
    <t>285</t>
  </si>
  <si>
    <t>12</t>
  </si>
  <si>
    <t>Ücretlerde Vergi İndirimi</t>
  </si>
  <si>
    <t>Gelir Vergisi Tevkifatı (A.G.İ.)</t>
  </si>
  <si>
    <t>Ödeme Belgesi No</t>
  </si>
  <si>
    <t>Tahakkuk Toplamı</t>
  </si>
  <si>
    <t>Asgari Geçim İndirimi Toplamı</t>
  </si>
  <si>
    <t>Çek Göderme Emri No</t>
  </si>
  <si>
    <t xml:space="preserve">Bordro (2 adet) </t>
  </si>
  <si>
    <t>Banka Bildirimi( 1 adet)</t>
  </si>
  <si>
    <t>Haracama Yetkilisi</t>
  </si>
  <si>
    <r>
      <t xml:space="preserve">Usta Öğretici Ücretleri </t>
    </r>
    <r>
      <rPr>
        <b/>
        <sz val="8"/>
        <rFont val="Arial"/>
        <family val="2"/>
      </rPr>
      <t>(Sınıf-Branş)</t>
    </r>
  </si>
  <si>
    <t>U S T A     Ö Ğ R E T İ C İ   ( S I N I F  VE  B R A N Ş  )   Ü C R E T      B O R D R O S U</t>
  </si>
  <si>
    <t>ASGARİ GEÇİM İNDİRİMİ</t>
  </si>
  <si>
    <t>Verilen Gönderme Emirleri Hesabı</t>
  </si>
  <si>
    <t>6</t>
  </si>
  <si>
    <t>NOT</t>
  </si>
  <si>
    <t>Asgari Brüt Ücret</t>
  </si>
  <si>
    <t>İşyeri Sicil No</t>
  </si>
  <si>
    <t>Musa ASLAN</t>
  </si>
  <si>
    <t>Malmüdürü</t>
  </si>
  <si>
    <t>Usta Öğretici</t>
  </si>
  <si>
    <t>Refik OLGUN</t>
  </si>
  <si>
    <t>İlçe Milli Eğitim Müdürü</t>
  </si>
  <si>
    <t xml:space="preserve">                                            PERSONEL BİLDİRİMİ</t>
  </si>
  <si>
    <t xml:space="preserve">   Ait Olduğu Ay</t>
  </si>
  <si>
    <t xml:space="preserve">   Bütçe Yılı</t>
  </si>
  <si>
    <t>I Nolu Tablo</t>
  </si>
  <si>
    <t>Ele Geçen Toplamı</t>
  </si>
  <si>
    <t xml:space="preserve"> Geçen ay personel sayısı</t>
  </si>
  <si>
    <t xml:space="preserve"> Bu ay içerisinde giren (x)</t>
  </si>
  <si>
    <t xml:space="preserve"> Bu ay içinde çıkan</t>
  </si>
  <si>
    <t xml:space="preserve"> Ödeme yapılacak personel                                   sayısı (1+2-3)</t>
  </si>
  <si>
    <t>Hastalık İzni Kullanan Personel Yoktur.</t>
  </si>
  <si>
    <t>X</t>
  </si>
  <si>
    <t>S.No.</t>
  </si>
  <si>
    <t>Memurun Adı Soyadı</t>
  </si>
  <si>
    <t>Geçen Aylarda Kullandığı Hastalık İzni</t>
  </si>
  <si>
    <t>Bu Ay Kullandığı Hastalık İzni Süresi</t>
  </si>
  <si>
    <t>Toplam Hastalık             İzni Süresi</t>
  </si>
  <si>
    <t>(x) Ay içerisinde girenlerin İsim listesi eklenecektir.</t>
  </si>
  <si>
    <t>(xx) II Nolu tablonun düzenlenmesinden sadece personel birimi yetkilisi sorumludur.</t>
  </si>
  <si>
    <t>(xxx) Müstakil personel birimi olmayan dairelerde personel işleriyle görevlendirilmiş olanlar tarafından imzalanır.</t>
  </si>
  <si>
    <r>
      <t>II Nolu Tablo</t>
    </r>
    <r>
      <rPr>
        <sz val="11"/>
        <rFont val="Arial Tur"/>
        <family val="2"/>
      </rPr>
      <t xml:space="preserve"> (xx)</t>
    </r>
  </si>
  <si>
    <t>3  8  5  2  0  0  1  0  1  1  0  0  1  7  0  1  0  1  8  0  9 - 89</t>
  </si>
  <si>
    <t>DAİRESİ: ŞABANÖZÜ İLÇE MEM OKUL ÖNCESİ VE İLKÖĞRETİM OKULLARI</t>
  </si>
  <si>
    <t>Şabanözü Malmüdürlüğü</t>
  </si>
  <si>
    <t>Şube Md. V.</t>
  </si>
  <si>
    <t>BANKA ŞUBESİ   :        T.C. ZİRAAT BANKASI  ŞABANÖZÜ ŞUBESİ</t>
  </si>
  <si>
    <t>T.C./VERGİ KİM. NO :   4710407196</t>
  </si>
  <si>
    <t>BANKA HESAP NO :     TR060001000429559114795001</t>
  </si>
  <si>
    <t>Erdal ALAÇAM</t>
  </si>
  <si>
    <t>…./…./2014</t>
  </si>
  <si>
    <t>Din Kültürü Öğretmeni</t>
  </si>
  <si>
    <t>İngilizce Öğretmeni</t>
  </si>
  <si>
    <t>Şabanözü Anadolu Lisesi</t>
  </si>
  <si>
    <t>38531010110048280180915</t>
  </si>
  <si>
    <t xml:space="preserve">    </t>
  </si>
  <si>
    <t xml:space="preserve">       ONAYLAYAN</t>
  </si>
  <si>
    <t>TR670001000429647889375002</t>
  </si>
  <si>
    <t>TR620001000429443541515002</t>
  </si>
  <si>
    <t>anadolu lisesi</t>
  </si>
  <si>
    <t>TR860001000429648259105001</t>
  </si>
  <si>
    <t>Hidayet ÇINAR
Müdür V.</t>
  </si>
  <si>
    <t>15.04.2015 -14.05.2015</t>
  </si>
  <si>
    <t>…………………………..</t>
  </si>
  <si>
    <t>………………………..</t>
  </si>
  <si>
    <t>………………….
Müdür V.</t>
  </si>
  <si>
    <t>…………………………….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</si>
</sst>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%"/>
    <numFmt numFmtId="165" formatCode="_-* #,##0.00\ [$€-1]_-;\-* #,##0.00\ [$€-1]_-;_-* &quot;-&quot;??\ [$€-1]_-"/>
    <numFmt numFmtId="166" formatCode="\.\ \.\ \.\ \ mm\ /\ yyyy"/>
    <numFmt numFmtId="167" formatCode="0.0000"/>
    <numFmt numFmtId="168" formatCode="#,##0.000000"/>
    <numFmt numFmtId="169" formatCode="#,##0\ &quot;TL&quot;"/>
    <numFmt numFmtId="170" formatCode="#,##0.000"/>
    <numFmt numFmtId="171" formatCode="0.000%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€-2]\ #,##0.00_);[Red]\([$€-2]\ #,##0.00\)"/>
    <numFmt numFmtId="176" formatCode="#,##0.00\ &quot;TL&quot;"/>
    <numFmt numFmtId="177" formatCode="#,##0.00_ ;\-#,##0.00\ "/>
  </numFmts>
  <fonts count="81">
    <font>
      <sz val="12"/>
      <name val="Times New Roman Tu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name val="Arial Tur"/>
      <family val="0"/>
    </font>
    <font>
      <sz val="8"/>
      <name val="Times New Roman"/>
      <family val="1"/>
    </font>
    <font>
      <sz val="9"/>
      <name val="Arial"/>
      <family val="2"/>
    </font>
    <font>
      <b/>
      <sz val="10"/>
      <name val="Arial Tur"/>
      <family val="0"/>
    </font>
    <font>
      <b/>
      <sz val="12"/>
      <name val="Arial Tur"/>
      <family val="0"/>
    </font>
    <font>
      <sz val="16"/>
      <name val="Times New Roman"/>
      <family val="1"/>
    </font>
    <font>
      <i/>
      <sz val="12"/>
      <name val="Times New Roman"/>
      <family val="1"/>
    </font>
    <font>
      <b/>
      <sz val="11"/>
      <name val="Arial Tur"/>
      <family val="0"/>
    </font>
    <font>
      <b/>
      <sz val="9"/>
      <name val="Arial Tur"/>
      <family val="0"/>
    </font>
    <font>
      <sz val="14"/>
      <name val="Times New Roman"/>
      <family val="1"/>
    </font>
    <font>
      <sz val="11"/>
      <name val="Times New Roman Tur"/>
      <family val="1"/>
    </font>
    <font>
      <sz val="8"/>
      <name val="Arial"/>
      <family val="2"/>
    </font>
    <font>
      <i/>
      <sz val="8"/>
      <name val="Times New Roman"/>
      <family val="1"/>
    </font>
    <font>
      <i/>
      <sz val="10"/>
      <name val="Arial"/>
      <family val="0"/>
    </font>
    <font>
      <strike/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 Tur"/>
      <family val="0"/>
    </font>
    <font>
      <b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Arial"/>
      <family val="0"/>
    </font>
    <font>
      <b/>
      <sz val="9"/>
      <name val="Arial"/>
      <family val="0"/>
    </font>
    <font>
      <sz val="10"/>
      <name val="Times New Roman Tur"/>
      <family val="0"/>
    </font>
    <font>
      <b/>
      <sz val="12"/>
      <name val="Times New Roman"/>
      <family val="1"/>
    </font>
    <font>
      <sz val="15"/>
      <name val="Arial Tur"/>
      <family val="2"/>
    </font>
    <font>
      <sz val="11"/>
      <name val="Arial Tur"/>
      <family val="2"/>
    </font>
    <font>
      <sz val="9"/>
      <name val="Arial Tur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9"/>
      <color indexed="20"/>
      <name val="Times New Roman Tur"/>
      <family val="0"/>
    </font>
    <font>
      <u val="single"/>
      <sz val="9"/>
      <color indexed="12"/>
      <name val="Times New Roman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"/>
      <color theme="11"/>
      <name val="Times New Roman Tur"/>
      <family val="0"/>
    </font>
    <font>
      <u val="single"/>
      <sz val="9"/>
      <color theme="10"/>
      <name val="Times New Roman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 Tu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20" borderId="5" applyNumberFormat="0" applyAlignment="0" applyProtection="0"/>
    <xf numFmtId="165" fontId="0" fillId="0" borderId="0" applyFont="0" applyFill="0" applyBorder="0" applyAlignment="0" applyProtection="0"/>
    <xf numFmtId="0" fontId="70" fillId="21" borderId="6" applyNumberFormat="0" applyAlignment="0" applyProtection="0"/>
    <xf numFmtId="0" fontId="71" fillId="20" borderId="6" applyNumberFormat="0" applyAlignment="0" applyProtection="0"/>
    <xf numFmtId="0" fontId="72" fillId="22" borderId="7" applyNumberFormat="0" applyAlignment="0" applyProtection="0"/>
    <xf numFmtId="0" fontId="73" fillId="23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4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7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1" fontId="2" fillId="0" borderId="0" applyFon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87">
    <xf numFmtId="0" fontId="0" fillId="0" borderId="0" xfId="0" applyAlignment="1">
      <alignment/>
    </xf>
    <xf numFmtId="3" fontId="4" fillId="0" borderId="10" xfId="54" applyNumberFormat="1" applyFont="1" applyBorder="1" applyAlignment="1">
      <alignment horizontal="center" vertical="center"/>
      <protection/>
    </xf>
    <xf numFmtId="0" fontId="4" fillId="0" borderId="0" xfId="54" applyFont="1" applyAlignment="1">
      <alignment horizontal="center" vertical="center"/>
      <protection/>
    </xf>
    <xf numFmtId="0" fontId="6" fillId="0" borderId="0" xfId="54" applyFont="1" applyAlignment="1">
      <alignment horizontal="center" vertical="center"/>
      <protection/>
    </xf>
    <xf numFmtId="0" fontId="5" fillId="0" borderId="0" xfId="54" applyFont="1" applyAlignment="1">
      <alignment horizontal="center" vertical="center"/>
      <protection/>
    </xf>
    <xf numFmtId="0" fontId="4" fillId="0" borderId="0" xfId="54" applyFont="1" applyAlignment="1">
      <alignment vertical="center"/>
      <protection/>
    </xf>
    <xf numFmtId="0" fontId="6" fillId="0" borderId="0" xfId="54" applyFont="1" applyAlignment="1">
      <alignment vertical="center"/>
      <protection/>
    </xf>
    <xf numFmtId="0" fontId="5" fillId="0" borderId="0" xfId="54" applyFont="1" applyAlignment="1">
      <alignment vertical="center"/>
      <protection/>
    </xf>
    <xf numFmtId="0" fontId="5" fillId="0" borderId="0" xfId="54" applyFont="1" applyAlignment="1">
      <alignment horizontal="center" vertical="center"/>
      <protection/>
    </xf>
    <xf numFmtId="0" fontId="9" fillId="0" borderId="0" xfId="54" applyFont="1" applyAlignment="1">
      <alignment vertical="center"/>
      <protection/>
    </xf>
    <xf numFmtId="0" fontId="9" fillId="0" borderId="0" xfId="54" applyFont="1" applyAlignment="1">
      <alignment vertical="center"/>
      <protection/>
    </xf>
    <xf numFmtId="0" fontId="8" fillId="0" borderId="0" xfId="54" applyFont="1" applyAlignment="1">
      <alignment horizontal="left" vertical="center"/>
      <protection/>
    </xf>
    <xf numFmtId="0" fontId="8" fillId="0" borderId="11" xfId="54" applyFont="1" applyBorder="1" applyAlignment="1">
      <alignment vertical="center"/>
      <protection/>
    </xf>
    <xf numFmtId="0" fontId="9" fillId="0" borderId="0" xfId="54" applyFont="1" applyAlignment="1">
      <alignment horizontal="left" vertical="center"/>
      <protection/>
    </xf>
    <xf numFmtId="0" fontId="13" fillId="0" borderId="12" xfId="51" applyFont="1" applyBorder="1" applyAlignment="1">
      <alignment horizontal="center" vertical="center" wrapText="1"/>
      <protection/>
    </xf>
    <xf numFmtId="0" fontId="2" fillId="0" borderId="0" xfId="54" applyFont="1" applyAlignment="1">
      <alignment vertical="center"/>
      <protection/>
    </xf>
    <xf numFmtId="0" fontId="15" fillId="0" borderId="0" xfId="54" applyFont="1" applyAlignment="1">
      <alignment horizontal="centerContinuous" vertical="center"/>
      <protection/>
    </xf>
    <xf numFmtId="0" fontId="2" fillId="0" borderId="0" xfId="54" applyFont="1" applyAlignment="1">
      <alignment horizontal="centerContinuous" vertical="center"/>
      <protection/>
    </xf>
    <xf numFmtId="0" fontId="15" fillId="0" borderId="0" xfId="54" applyFont="1" applyAlignment="1">
      <alignment horizontal="center" vertical="center"/>
      <protection/>
    </xf>
    <xf numFmtId="0" fontId="16" fillId="0" borderId="0" xfId="54" applyFont="1" applyAlignment="1" quotePrefix="1">
      <alignment horizontal="left" vertical="center"/>
      <protection/>
    </xf>
    <xf numFmtId="0" fontId="5" fillId="0" borderId="0" xfId="54" applyFont="1" applyBorder="1" applyAlignment="1">
      <alignment vertical="center"/>
      <protection/>
    </xf>
    <xf numFmtId="0" fontId="14" fillId="0" borderId="0" xfId="51" applyFont="1" applyAlignment="1">
      <alignment horizontal="centerContinuous" vertical="center"/>
      <protection/>
    </xf>
    <xf numFmtId="0" fontId="14" fillId="0" borderId="0" xfId="51" applyFont="1" applyAlignment="1">
      <alignment vertical="center"/>
      <protection/>
    </xf>
    <xf numFmtId="0" fontId="13" fillId="0" borderId="0" xfId="51" applyNumberFormat="1" applyFont="1" applyAlignment="1">
      <alignment horizontal="left" vertical="center"/>
      <protection/>
    </xf>
    <xf numFmtId="0" fontId="13" fillId="0" borderId="0" xfId="51" applyFont="1" applyAlignment="1">
      <alignment vertical="center"/>
      <protection/>
    </xf>
    <xf numFmtId="0" fontId="13" fillId="0" borderId="0" xfId="51" applyFont="1" applyAlignment="1">
      <alignment horizontal="left" vertical="center"/>
      <protection/>
    </xf>
    <xf numFmtId="17" fontId="13" fillId="0" borderId="0" xfId="51" applyNumberFormat="1" applyFont="1" applyAlignment="1">
      <alignment vertical="center"/>
      <protection/>
    </xf>
    <xf numFmtId="0" fontId="13" fillId="0" borderId="10" xfId="51" applyFont="1" applyBorder="1" applyAlignment="1">
      <alignment horizontal="left" vertical="center"/>
      <protection/>
    </xf>
    <xf numFmtId="14" fontId="13" fillId="0" borderId="10" xfId="51" applyNumberFormat="1" applyFont="1" applyBorder="1" applyAlignment="1">
      <alignment horizontal="left" vertical="center"/>
      <protection/>
    </xf>
    <xf numFmtId="0" fontId="13" fillId="0" borderId="13" xfId="51" applyFont="1" applyBorder="1" applyAlignment="1">
      <alignment horizontal="center" vertical="center" wrapText="1"/>
      <protection/>
    </xf>
    <xf numFmtId="0" fontId="17" fillId="0" borderId="13" xfId="51" applyFont="1" applyBorder="1" applyAlignment="1">
      <alignment horizontal="center" vertical="center" wrapText="1"/>
      <protection/>
    </xf>
    <xf numFmtId="0" fontId="18" fillId="0" borderId="12" xfId="51" applyFont="1" applyBorder="1" applyAlignment="1">
      <alignment horizontal="center" vertical="center" wrapText="1"/>
      <protection/>
    </xf>
    <xf numFmtId="0" fontId="13" fillId="0" borderId="0" xfId="51" applyFont="1" applyAlignment="1">
      <alignment horizontal="center" vertical="center" wrapText="1"/>
      <protection/>
    </xf>
    <xf numFmtId="0" fontId="18" fillId="0" borderId="13" xfId="51" applyFont="1" applyBorder="1" applyAlignment="1">
      <alignment horizontal="left" vertical="center"/>
      <protection/>
    </xf>
    <xf numFmtId="0" fontId="18" fillId="0" borderId="14" xfId="51" applyFont="1" applyBorder="1" applyAlignment="1">
      <alignment horizontal="left" vertical="center"/>
      <protection/>
    </xf>
    <xf numFmtId="0" fontId="13" fillId="0" borderId="14" xfId="51" applyFont="1" applyBorder="1" applyAlignment="1">
      <alignment horizontal="center" vertical="center" wrapText="1"/>
      <protection/>
    </xf>
    <xf numFmtId="0" fontId="18" fillId="0" borderId="0" xfId="51" applyFont="1" applyBorder="1" applyAlignment="1">
      <alignment horizontal="left" vertical="center"/>
      <protection/>
    </xf>
    <xf numFmtId="0" fontId="13" fillId="0" borderId="0" xfId="51" applyFont="1" applyBorder="1" applyAlignment="1">
      <alignment horizontal="center" vertical="center" wrapText="1"/>
      <protection/>
    </xf>
    <xf numFmtId="0" fontId="13" fillId="0" borderId="0" xfId="51" applyFont="1" applyAlignment="1">
      <alignment horizontal="center" vertical="center"/>
      <protection/>
    </xf>
    <xf numFmtId="0" fontId="13" fillId="0" borderId="0" xfId="51" applyFont="1" applyAlignment="1">
      <alignment horizontal="centerContinuous" vertical="center"/>
      <protection/>
    </xf>
    <xf numFmtId="0" fontId="19" fillId="0" borderId="0" xfId="54" applyFont="1" applyAlignment="1">
      <alignment horizontal="centerContinuous" vertical="center"/>
      <protection/>
    </xf>
    <xf numFmtId="0" fontId="8" fillId="0" borderId="0" xfId="54" applyFont="1" applyAlignment="1">
      <alignment horizontal="centerContinuous" vertical="center"/>
      <protection/>
    </xf>
    <xf numFmtId="0" fontId="8" fillId="0" borderId="0" xfId="54" applyFont="1" applyAlignment="1">
      <alignment vertical="center"/>
      <protection/>
    </xf>
    <xf numFmtId="0" fontId="8" fillId="0" borderId="12" xfId="54" applyFont="1" applyBorder="1" applyAlignment="1">
      <alignment horizontal="center" vertical="center"/>
      <protection/>
    </xf>
    <xf numFmtId="0" fontId="7" fillId="0" borderId="15" xfId="54" applyFont="1" applyBorder="1" applyAlignment="1">
      <alignment horizontal="left" vertical="center"/>
      <protection/>
    </xf>
    <xf numFmtId="0" fontId="7" fillId="0" borderId="0" xfId="54" applyFont="1" applyAlignment="1">
      <alignment horizontal="left" vertical="center"/>
      <protection/>
    </xf>
    <xf numFmtId="0" fontId="8" fillId="0" borderId="15" xfId="54" applyFont="1" applyBorder="1" applyAlignment="1">
      <alignment horizontal="center" vertical="center"/>
      <protection/>
    </xf>
    <xf numFmtId="0" fontId="9" fillId="0" borderId="16" xfId="54" applyFont="1" applyBorder="1" applyAlignment="1">
      <alignment horizontal="left" vertical="center"/>
      <protection/>
    </xf>
    <xf numFmtId="0" fontId="8" fillId="0" borderId="17" xfId="54" applyFont="1" applyBorder="1" applyAlignment="1">
      <alignment horizontal="left" vertical="center"/>
      <protection/>
    </xf>
    <xf numFmtId="0" fontId="8" fillId="0" borderId="18" xfId="54" applyFont="1" applyBorder="1" applyAlignment="1">
      <alignment horizontal="left" vertical="center"/>
      <protection/>
    </xf>
    <xf numFmtId="0" fontId="8" fillId="0" borderId="18" xfId="54" applyFont="1" applyBorder="1" applyAlignment="1">
      <alignment horizontal="center" vertical="center"/>
      <protection/>
    </xf>
    <xf numFmtId="0" fontId="8" fillId="0" borderId="19" xfId="54" applyFont="1" applyBorder="1" applyAlignment="1">
      <alignment horizontal="center" vertical="center" textRotation="90"/>
      <protection/>
    </xf>
    <xf numFmtId="0" fontId="8" fillId="0" borderId="20" xfId="54" applyFont="1" applyBorder="1" applyAlignment="1">
      <alignment vertical="center"/>
      <protection/>
    </xf>
    <xf numFmtId="0" fontId="2" fillId="0" borderId="0" xfId="54" applyFont="1" applyAlignment="1">
      <alignment horizontal="center" vertical="center"/>
      <protection/>
    </xf>
    <xf numFmtId="0" fontId="9" fillId="0" borderId="0" xfId="54" applyFont="1" applyBorder="1" applyAlignment="1">
      <alignment horizontal="center" vertical="center"/>
      <protection/>
    </xf>
    <xf numFmtId="0" fontId="8" fillId="0" borderId="21" xfId="54" applyFont="1" applyBorder="1" applyAlignment="1">
      <alignment vertical="center"/>
      <protection/>
    </xf>
    <xf numFmtId="0" fontId="8" fillId="0" borderId="0" xfId="54" applyFont="1" applyAlignment="1">
      <alignment horizontal="center" vertical="center"/>
      <protection/>
    </xf>
    <xf numFmtId="0" fontId="8" fillId="0" borderId="22" xfId="54" applyFont="1" applyBorder="1" applyAlignment="1">
      <alignment vertical="center"/>
      <protection/>
    </xf>
    <xf numFmtId="0" fontId="8" fillId="0" borderId="15" xfId="54" applyFont="1" applyBorder="1" applyAlignment="1">
      <alignment vertical="center"/>
      <protection/>
    </xf>
    <xf numFmtId="0" fontId="8" fillId="0" borderId="23" xfId="54" applyFont="1" applyBorder="1" applyAlignment="1">
      <alignment vertical="center"/>
      <protection/>
    </xf>
    <xf numFmtId="0" fontId="11" fillId="0" borderId="0" xfId="55" applyFont="1" applyAlignment="1">
      <alignment horizontal="center" vertical="center"/>
      <protection/>
    </xf>
    <xf numFmtId="0" fontId="11" fillId="0" borderId="0" xfId="55" applyFont="1" applyAlignment="1">
      <alignment horizontal="left" vertical="center"/>
      <protection/>
    </xf>
    <xf numFmtId="0" fontId="11" fillId="0" borderId="12" xfId="55" applyFont="1" applyBorder="1" applyAlignment="1">
      <alignment horizontal="left" vertical="center" wrapText="1"/>
      <protection/>
    </xf>
    <xf numFmtId="0" fontId="11" fillId="0" borderId="12" xfId="55" applyFont="1" applyBorder="1" applyAlignment="1">
      <alignment horizontal="center" vertical="center"/>
      <protection/>
    </xf>
    <xf numFmtId="0" fontId="12" fillId="0" borderId="24" xfId="55" applyFont="1" applyBorder="1" applyAlignment="1">
      <alignment horizontal="center" vertical="center"/>
      <protection/>
    </xf>
    <xf numFmtId="49" fontId="21" fillId="0" borderId="24" xfId="55" applyNumberFormat="1" applyFont="1" applyBorder="1" applyAlignment="1">
      <alignment horizontal="center" vertical="center"/>
      <protection/>
    </xf>
    <xf numFmtId="0" fontId="12" fillId="0" borderId="25" xfId="55" applyFont="1" applyBorder="1" applyAlignment="1">
      <alignment horizontal="center" vertical="center"/>
      <protection/>
    </xf>
    <xf numFmtId="49" fontId="21" fillId="0" borderId="25" xfId="55" applyNumberFormat="1" applyFont="1" applyBorder="1" applyAlignment="1">
      <alignment horizontal="center" vertical="center"/>
      <protection/>
    </xf>
    <xf numFmtId="49" fontId="21" fillId="0" borderId="25" xfId="55" applyNumberFormat="1" applyFont="1" applyBorder="1" applyAlignment="1">
      <alignment horizontal="center" vertical="center"/>
      <protection/>
    </xf>
    <xf numFmtId="0" fontId="12" fillId="0" borderId="25" xfId="55" applyFont="1" applyBorder="1" applyAlignment="1">
      <alignment horizontal="center" vertical="center"/>
      <protection/>
    </xf>
    <xf numFmtId="0" fontId="21" fillId="0" borderId="26" xfId="55" applyFont="1" applyBorder="1" applyAlignment="1">
      <alignment horizontal="center" vertical="center"/>
      <protection/>
    </xf>
    <xf numFmtId="0" fontId="3" fillId="0" borderId="0" xfId="55" applyFont="1" applyAlignment="1">
      <alignment horizontal="left" vertical="center"/>
      <protection/>
    </xf>
    <xf numFmtId="0" fontId="11" fillId="0" borderId="0" xfId="55" applyFont="1" applyBorder="1" applyAlignment="1">
      <alignment horizontal="left" vertical="center"/>
      <protection/>
    </xf>
    <xf numFmtId="0" fontId="11" fillId="0" borderId="27" xfId="55" applyFont="1" applyBorder="1" applyAlignment="1">
      <alignment horizontal="center" vertical="center"/>
      <protection/>
    </xf>
    <xf numFmtId="0" fontId="11" fillId="0" borderId="28" xfId="55" applyFont="1" applyBorder="1" applyAlignment="1">
      <alignment horizontal="left" vertical="center"/>
      <protection/>
    </xf>
    <xf numFmtId="0" fontId="11" fillId="0" borderId="29" xfId="55" applyFont="1" applyBorder="1" applyAlignment="1">
      <alignment horizontal="left" vertical="center"/>
      <protection/>
    </xf>
    <xf numFmtId="0" fontId="11" fillId="0" borderId="30" xfId="55" applyFont="1" applyBorder="1" applyAlignment="1">
      <alignment horizontal="center" vertical="center"/>
      <protection/>
    </xf>
    <xf numFmtId="0" fontId="11" fillId="0" borderId="31" xfId="55" applyFont="1" applyBorder="1" applyAlignment="1">
      <alignment horizontal="left" vertical="center"/>
      <protection/>
    </xf>
    <xf numFmtId="0" fontId="11" fillId="0" borderId="32" xfId="55" applyFont="1" applyBorder="1" applyAlignment="1">
      <alignment horizontal="center" vertical="center"/>
      <protection/>
    </xf>
    <xf numFmtId="0" fontId="11" fillId="0" borderId="10" xfId="55" applyFont="1" applyBorder="1" applyAlignment="1">
      <alignment horizontal="left" vertical="center"/>
      <protection/>
    </xf>
    <xf numFmtId="0" fontId="11" fillId="0" borderId="33" xfId="55" applyFont="1" applyBorder="1" applyAlignment="1">
      <alignment horizontal="left" vertical="center"/>
      <protection/>
    </xf>
    <xf numFmtId="0" fontId="18" fillId="0" borderId="34" xfId="51" applyFont="1" applyBorder="1" applyAlignment="1">
      <alignment horizontal="left" vertical="center"/>
      <protection/>
    </xf>
    <xf numFmtId="0" fontId="6" fillId="0" borderId="0" xfId="54" applyFont="1" applyBorder="1" applyAlignment="1">
      <alignment horizontal="left" vertical="center"/>
      <protection/>
    </xf>
    <xf numFmtId="0" fontId="25" fillId="0" borderId="12" xfId="55" applyFont="1" applyBorder="1" applyAlignment="1">
      <alignment horizontal="center" vertical="center"/>
      <protection/>
    </xf>
    <xf numFmtId="0" fontId="25" fillId="0" borderId="0" xfId="55" applyFont="1" applyAlignment="1">
      <alignment horizontal="center" vertical="center"/>
      <protection/>
    </xf>
    <xf numFmtId="37" fontId="26" fillId="0" borderId="13" xfId="54" applyNumberFormat="1" applyFont="1" applyBorder="1" applyAlignment="1">
      <alignment horizontal="center" vertical="center"/>
      <protection/>
    </xf>
    <xf numFmtId="37" fontId="27" fillId="0" borderId="0" xfId="54" applyNumberFormat="1" applyFont="1" applyBorder="1" applyAlignment="1">
      <alignment horizontal="center" vertical="center"/>
      <protection/>
    </xf>
    <xf numFmtId="37" fontId="27" fillId="0" borderId="0" xfId="54" applyNumberFormat="1" applyFont="1" applyAlignment="1">
      <alignment horizontal="center" vertical="center"/>
      <protection/>
    </xf>
    <xf numFmtId="0" fontId="17" fillId="0" borderId="0" xfId="51" applyFont="1" applyBorder="1" applyAlignment="1">
      <alignment horizontal="left" vertical="center"/>
      <protection/>
    </xf>
    <xf numFmtId="0" fontId="17" fillId="0" borderId="0" xfId="51" applyFont="1" applyBorder="1" applyAlignment="1">
      <alignment horizontal="center" vertical="center" wrapText="1"/>
      <protection/>
    </xf>
    <xf numFmtId="0" fontId="17" fillId="0" borderId="0" xfId="51" applyFont="1" applyAlignment="1">
      <alignment horizontal="center" vertical="center" wrapText="1"/>
      <protection/>
    </xf>
    <xf numFmtId="14" fontId="8" fillId="0" borderId="0" xfId="54" applyNumberFormat="1" applyFont="1" applyBorder="1" applyAlignment="1">
      <alignment horizontal="center" vertical="center"/>
      <protection/>
    </xf>
    <xf numFmtId="0" fontId="8" fillId="0" borderId="0" xfId="54" applyFont="1" applyBorder="1" applyAlignment="1">
      <alignment horizontal="center" vertical="center"/>
      <protection/>
    </xf>
    <xf numFmtId="0" fontId="2" fillId="0" borderId="0" xfId="54" applyFont="1" applyBorder="1" applyAlignment="1" quotePrefix="1">
      <alignment horizontal="centerContinuous" vertical="center" shrinkToFit="1"/>
      <protection/>
    </xf>
    <xf numFmtId="0" fontId="7" fillId="0" borderId="0" xfId="54" applyFont="1" applyBorder="1" applyAlignment="1">
      <alignment horizontal="center" vertical="center"/>
      <protection/>
    </xf>
    <xf numFmtId="0" fontId="8" fillId="0" borderId="12" xfId="54" applyFont="1" applyBorder="1" applyAlignment="1">
      <alignment horizontal="center" vertical="center" wrapText="1"/>
      <protection/>
    </xf>
    <xf numFmtId="0" fontId="33" fillId="0" borderId="12" xfId="54" applyFont="1" applyBorder="1" applyAlignment="1">
      <alignment horizontal="center" vertical="center" wrapText="1"/>
      <protection/>
    </xf>
    <xf numFmtId="37" fontId="8" fillId="0" borderId="12" xfId="54" applyNumberFormat="1" applyFont="1" applyBorder="1" applyAlignment="1">
      <alignment horizontal="center" vertical="center" wrapText="1"/>
      <protection/>
    </xf>
    <xf numFmtId="37" fontId="6" fillId="0" borderId="12" xfId="54" applyNumberFormat="1" applyFont="1" applyBorder="1" applyAlignment="1">
      <alignment horizontal="center" vertical="center" wrapText="1"/>
      <protection/>
    </xf>
    <xf numFmtId="37" fontId="6" fillId="0" borderId="12" xfId="54" applyNumberFormat="1" applyFont="1" applyBorder="1" applyAlignment="1">
      <alignment horizontal="left" vertical="center" wrapText="1"/>
      <protection/>
    </xf>
    <xf numFmtId="167" fontId="6" fillId="0" borderId="12" xfId="54" applyNumberFormat="1" applyFont="1" applyBorder="1" applyAlignment="1">
      <alignment horizontal="center" vertical="center" wrapText="1"/>
      <protection/>
    </xf>
    <xf numFmtId="4" fontId="6" fillId="0" borderId="12" xfId="54" applyNumberFormat="1" applyFont="1" applyBorder="1" applyAlignment="1">
      <alignment horizontal="center" vertical="center" wrapText="1"/>
      <protection/>
    </xf>
    <xf numFmtId="37" fontId="5" fillId="0" borderId="0" xfId="54" applyNumberFormat="1" applyFont="1" applyAlignment="1">
      <alignment horizontal="center" vertical="center" wrapText="1"/>
      <protection/>
    </xf>
    <xf numFmtId="0" fontId="27" fillId="0" borderId="11" xfId="54" applyFont="1" applyBorder="1" applyAlignment="1">
      <alignment horizontal="center" vertical="center" wrapText="1"/>
      <protection/>
    </xf>
    <xf numFmtId="0" fontId="26" fillId="0" borderId="12" xfId="54" applyFont="1" applyBorder="1" applyAlignment="1">
      <alignment horizontal="center" vertical="center" wrapText="1"/>
      <protection/>
    </xf>
    <xf numFmtId="0" fontId="27" fillId="0" borderId="0" xfId="54" applyFont="1" applyAlignment="1">
      <alignment horizontal="center" vertical="center" wrapText="1"/>
      <protection/>
    </xf>
    <xf numFmtId="164" fontId="4" fillId="0" borderId="35" xfId="54" applyNumberFormat="1" applyFont="1" applyBorder="1" applyAlignment="1">
      <alignment horizontal="center" vertical="center" wrapText="1"/>
      <protection/>
    </xf>
    <xf numFmtId="9" fontId="4" fillId="0" borderId="12" xfId="54" applyNumberFormat="1" applyFont="1" applyBorder="1" applyAlignment="1">
      <alignment horizontal="center" vertical="center" wrapText="1"/>
      <protection/>
    </xf>
    <xf numFmtId="164" fontId="4" fillId="0" borderId="12" xfId="54" applyNumberFormat="1" applyFont="1" applyBorder="1" applyAlignment="1">
      <alignment horizontal="center" vertical="center" wrapText="1"/>
      <protection/>
    </xf>
    <xf numFmtId="0" fontId="2" fillId="0" borderId="0" xfId="54" applyFont="1" applyAlignment="1">
      <alignment horizontal="center" vertical="center" wrapText="1"/>
      <protection/>
    </xf>
    <xf numFmtId="168" fontId="6" fillId="0" borderId="12" xfId="54" applyNumberFormat="1" applyFont="1" applyBorder="1" applyAlignment="1">
      <alignment horizontal="center" vertical="center"/>
      <protection/>
    </xf>
    <xf numFmtId="4" fontId="6" fillId="0" borderId="12" xfId="54" applyNumberFormat="1" applyFont="1" applyBorder="1" applyAlignment="1">
      <alignment horizontal="center" vertical="center"/>
      <protection/>
    </xf>
    <xf numFmtId="37" fontId="37" fillId="0" borderId="12" xfId="54" applyNumberFormat="1" applyFont="1" applyBorder="1" applyAlignment="1">
      <alignment horizontal="center" vertical="center" wrapText="1"/>
      <protection/>
    </xf>
    <xf numFmtId="4" fontId="37" fillId="0" borderId="12" xfId="54" applyNumberFormat="1" applyFont="1" applyBorder="1" applyAlignment="1">
      <alignment horizontal="center" vertical="center" wrapText="1"/>
      <protection/>
    </xf>
    <xf numFmtId="167" fontId="18" fillId="0" borderId="12" xfId="53" applyNumberFormat="1" applyFont="1" applyBorder="1" applyAlignment="1">
      <alignment horizontal="center" vertical="center" wrapText="1"/>
      <protection/>
    </xf>
    <xf numFmtId="0" fontId="18" fillId="0" borderId="0" xfId="51" applyFont="1" applyAlignment="1">
      <alignment horizontal="center" vertical="center" wrapText="1"/>
      <protection/>
    </xf>
    <xf numFmtId="0" fontId="18" fillId="0" borderId="14" xfId="51" applyFont="1" applyBorder="1" applyAlignment="1">
      <alignment horizontal="center" vertical="center" wrapText="1"/>
      <protection/>
    </xf>
    <xf numFmtId="37" fontId="18" fillId="0" borderId="13" xfId="51" applyNumberFormat="1" applyFont="1" applyBorder="1" applyAlignment="1">
      <alignment horizontal="left" vertical="center" wrapText="1"/>
      <protection/>
    </xf>
    <xf numFmtId="4" fontId="18" fillId="0" borderId="12" xfId="51" applyNumberFormat="1" applyFont="1" applyBorder="1" applyAlignment="1">
      <alignment horizontal="center" vertical="center" wrapText="1"/>
      <protection/>
    </xf>
    <xf numFmtId="0" fontId="28" fillId="0" borderId="0" xfId="0" applyFont="1" applyAlignment="1">
      <alignment horizontal="center" vertical="center" textRotation="90"/>
    </xf>
    <xf numFmtId="0" fontId="8" fillId="0" borderId="36" xfId="54" applyFont="1" applyBorder="1" applyAlignment="1">
      <alignment horizontal="center" vertical="center"/>
      <protection/>
    </xf>
    <xf numFmtId="0" fontId="2" fillId="0" borderId="0" xfId="54" applyFont="1" applyBorder="1" applyAlignment="1">
      <alignment horizontal="center" vertical="center"/>
      <protection/>
    </xf>
    <xf numFmtId="0" fontId="2" fillId="0" borderId="0" xfId="54" applyFont="1" applyBorder="1" applyAlignment="1">
      <alignment vertical="center"/>
      <protection/>
    </xf>
    <xf numFmtId="0" fontId="9" fillId="0" borderId="0" xfId="54" applyFont="1" applyBorder="1" applyAlignment="1">
      <alignment vertical="center"/>
      <protection/>
    </xf>
    <xf numFmtId="0" fontId="2" fillId="0" borderId="0" xfId="54" applyFont="1" applyBorder="1" applyAlignment="1">
      <alignment horizontal="centerContinuous" vertical="center" shrinkToFit="1"/>
      <protection/>
    </xf>
    <xf numFmtId="0" fontId="9" fillId="0" borderId="0" xfId="54" applyFont="1" applyBorder="1" applyAlignment="1">
      <alignment horizontal="centerContinuous" vertical="center" shrinkToFit="1"/>
      <protection/>
    </xf>
    <xf numFmtId="0" fontId="9" fillId="0" borderId="0" xfId="54" applyFont="1" applyBorder="1" applyAlignment="1">
      <alignment vertical="center"/>
      <protection/>
    </xf>
    <xf numFmtId="0" fontId="8" fillId="0" borderId="0" xfId="54" applyFont="1" applyBorder="1" applyAlignment="1">
      <alignment vertical="center"/>
      <protection/>
    </xf>
    <xf numFmtId="0" fontId="8" fillId="0" borderId="0" xfId="54" applyFont="1" applyBorder="1" applyAlignment="1">
      <alignment horizontal="left" vertical="center"/>
      <protection/>
    </xf>
    <xf numFmtId="0" fontId="20" fillId="0" borderId="0" xfId="54" applyFont="1" applyBorder="1" applyAlignment="1">
      <alignment horizontal="center" vertical="center"/>
      <protection/>
    </xf>
    <xf numFmtId="0" fontId="8" fillId="0" borderId="0" xfId="54" applyFont="1" applyBorder="1" applyAlignment="1" quotePrefix="1">
      <alignment horizontal="left" vertical="center"/>
      <protection/>
    </xf>
    <xf numFmtId="0" fontId="9" fillId="0" borderId="0" xfId="54" applyFont="1" applyBorder="1" applyAlignment="1">
      <alignment horizontal="center" vertical="center"/>
      <protection/>
    </xf>
    <xf numFmtId="0" fontId="8" fillId="0" borderId="21" xfId="54" applyFont="1" applyBorder="1" applyAlignment="1">
      <alignment horizontal="center" vertical="center"/>
      <protection/>
    </xf>
    <xf numFmtId="0" fontId="38" fillId="0" borderId="0" xfId="53" applyFont="1" applyAlignment="1">
      <alignment vertical="center"/>
      <protection/>
    </xf>
    <xf numFmtId="0" fontId="39" fillId="0" borderId="0" xfId="53" applyFont="1" applyAlignment="1">
      <alignment vertical="center"/>
      <protection/>
    </xf>
    <xf numFmtId="0" fontId="8" fillId="0" borderId="0" xfId="53" applyFont="1" applyAlignment="1">
      <alignment vertical="center"/>
      <protection/>
    </xf>
    <xf numFmtId="0" fontId="14" fillId="0" borderId="0" xfId="53" applyFont="1" applyAlignment="1">
      <alignment vertical="center"/>
      <protection/>
    </xf>
    <xf numFmtId="0" fontId="17" fillId="0" borderId="0" xfId="53" applyFont="1" applyAlignment="1">
      <alignment vertical="center"/>
      <protection/>
    </xf>
    <xf numFmtId="0" fontId="39" fillId="0" borderId="10" xfId="53" applyFont="1" applyBorder="1" applyAlignment="1">
      <alignment horizontal="center" vertical="center"/>
      <protection/>
    </xf>
    <xf numFmtId="0" fontId="39" fillId="0" borderId="13" xfId="53" applyFont="1" applyBorder="1" applyAlignment="1">
      <alignment vertical="center"/>
      <protection/>
    </xf>
    <xf numFmtId="17" fontId="8" fillId="0" borderId="0" xfId="53" applyNumberFormat="1" applyFont="1" applyAlignment="1">
      <alignment vertical="center"/>
      <protection/>
    </xf>
    <xf numFmtId="0" fontId="8" fillId="0" borderId="0" xfId="53" applyFont="1" applyAlignment="1">
      <alignment horizontal="right" vertical="center"/>
      <protection/>
    </xf>
    <xf numFmtId="0" fontId="39" fillId="0" borderId="27" xfId="53" applyFont="1" applyBorder="1" applyAlignment="1">
      <alignment horizontal="center" vertical="center"/>
      <protection/>
    </xf>
    <xf numFmtId="3" fontId="8" fillId="0" borderId="0" xfId="53" applyNumberFormat="1" applyFont="1" applyAlignment="1">
      <alignment vertical="center"/>
      <protection/>
    </xf>
    <xf numFmtId="170" fontId="8" fillId="0" borderId="0" xfId="53" applyNumberFormat="1" applyFont="1" applyAlignment="1">
      <alignment vertical="center"/>
      <protection/>
    </xf>
    <xf numFmtId="0" fontId="39" fillId="0" borderId="12" xfId="53" applyFont="1" applyBorder="1" applyAlignment="1">
      <alignment horizontal="center" vertical="center"/>
      <protection/>
    </xf>
    <xf numFmtId="4" fontId="39" fillId="0" borderId="13" xfId="53" applyNumberFormat="1" applyFont="1" applyBorder="1" applyAlignment="1">
      <alignment horizontal="center" vertical="center"/>
      <protection/>
    </xf>
    <xf numFmtId="169" fontId="8" fillId="0" borderId="0" xfId="53" applyNumberFormat="1" applyFont="1" applyAlignment="1">
      <alignment vertical="center"/>
      <protection/>
    </xf>
    <xf numFmtId="0" fontId="39" fillId="0" borderId="0" xfId="53" applyFont="1" applyBorder="1" applyAlignment="1">
      <alignment horizontal="center" vertical="center"/>
      <protection/>
    </xf>
    <xf numFmtId="0" fontId="39" fillId="0" borderId="0" xfId="53" applyFont="1" applyBorder="1" applyAlignment="1">
      <alignment vertical="center" wrapText="1"/>
      <protection/>
    </xf>
    <xf numFmtId="169" fontId="39" fillId="0" borderId="0" xfId="53" applyNumberFormat="1" applyFont="1" applyBorder="1" applyAlignment="1">
      <alignment horizontal="center" vertical="center"/>
      <protection/>
    </xf>
    <xf numFmtId="0" fontId="39" fillId="0" borderId="12" xfId="53" applyFont="1" applyBorder="1" applyAlignment="1">
      <alignment horizontal="center" vertical="center" wrapText="1"/>
      <protection/>
    </xf>
    <xf numFmtId="169" fontId="39" fillId="0" borderId="28" xfId="53" applyNumberFormat="1" applyFont="1" applyBorder="1" applyAlignment="1">
      <alignment horizontal="center" vertical="center" wrapText="1"/>
      <protection/>
    </xf>
    <xf numFmtId="169" fontId="17" fillId="0" borderId="12" xfId="53" applyNumberFormat="1" applyFont="1" applyBorder="1" applyAlignment="1">
      <alignment horizontal="center" vertical="center" wrapText="1"/>
      <protection/>
    </xf>
    <xf numFmtId="0" fontId="39" fillId="0" borderId="10" xfId="53" applyFont="1" applyBorder="1" applyAlignment="1">
      <alignment horizontal="center" vertical="center" wrapText="1"/>
      <protection/>
    </xf>
    <xf numFmtId="169" fontId="10" fillId="0" borderId="12" xfId="53" applyNumberFormat="1" applyFont="1" applyBorder="1" applyAlignment="1">
      <alignment horizontal="center" vertical="center" wrapText="1"/>
      <protection/>
    </xf>
    <xf numFmtId="0" fontId="39" fillId="0" borderId="12" xfId="53" applyFont="1" applyBorder="1" applyAlignment="1">
      <alignment horizontal="left" vertical="center" wrapText="1"/>
      <protection/>
    </xf>
    <xf numFmtId="3" fontId="39" fillId="0" borderId="12" xfId="53" applyNumberFormat="1" applyFont="1" applyBorder="1" applyAlignment="1">
      <alignment horizontal="center" vertical="center" wrapText="1"/>
      <protection/>
    </xf>
    <xf numFmtId="0" fontId="39" fillId="0" borderId="27" xfId="53" applyFont="1" applyBorder="1" applyAlignment="1">
      <alignment vertical="center"/>
      <protection/>
    </xf>
    <xf numFmtId="0" fontId="39" fillId="0" borderId="28" xfId="53" applyFont="1" applyBorder="1" applyAlignment="1">
      <alignment vertical="center"/>
      <protection/>
    </xf>
    <xf numFmtId="0" fontId="39" fillId="0" borderId="29" xfId="53" applyFont="1" applyBorder="1" applyAlignment="1">
      <alignment vertical="center"/>
      <protection/>
    </xf>
    <xf numFmtId="0" fontId="39" fillId="0" borderId="0" xfId="53" applyFont="1" applyBorder="1" applyAlignment="1">
      <alignment horizontal="left" vertical="center"/>
      <protection/>
    </xf>
    <xf numFmtId="0" fontId="39" fillId="0" borderId="0" xfId="53" applyFont="1" applyBorder="1" applyAlignment="1">
      <alignment vertical="center"/>
      <protection/>
    </xf>
    <xf numFmtId="0" fontId="39" fillId="0" borderId="31" xfId="53" applyFont="1" applyBorder="1" applyAlignment="1">
      <alignment vertical="center"/>
      <protection/>
    </xf>
    <xf numFmtId="0" fontId="39" fillId="0" borderId="0" xfId="53" applyFont="1" applyAlignment="1">
      <alignment horizontal="center" vertical="center"/>
      <protection/>
    </xf>
    <xf numFmtId="0" fontId="8" fillId="0" borderId="30" xfId="53" applyFont="1" applyBorder="1" applyAlignment="1">
      <alignment vertical="center"/>
      <protection/>
    </xf>
    <xf numFmtId="0" fontId="8" fillId="0" borderId="31" xfId="53" applyFont="1" applyBorder="1" applyAlignment="1">
      <alignment vertical="center"/>
      <protection/>
    </xf>
    <xf numFmtId="0" fontId="40" fillId="0" borderId="30" xfId="53" applyFont="1" applyBorder="1" applyAlignment="1">
      <alignment vertical="center"/>
      <protection/>
    </xf>
    <xf numFmtId="0" fontId="8" fillId="0" borderId="0" xfId="53" applyFont="1" applyBorder="1" applyAlignment="1">
      <alignment vertical="center"/>
      <protection/>
    </xf>
    <xf numFmtId="0" fontId="4" fillId="0" borderId="32" xfId="53" applyFont="1" applyBorder="1" applyAlignment="1">
      <alignment vertical="center"/>
      <protection/>
    </xf>
    <xf numFmtId="0" fontId="8" fillId="0" borderId="10" xfId="53" applyFont="1" applyBorder="1" applyAlignment="1">
      <alignment vertical="center"/>
      <protection/>
    </xf>
    <xf numFmtId="0" fontId="8" fillId="0" borderId="33" xfId="53" applyFont="1" applyBorder="1" applyAlignment="1">
      <alignment vertical="center"/>
      <protection/>
    </xf>
    <xf numFmtId="0" fontId="4" fillId="0" borderId="0" xfId="53" applyFont="1">
      <alignment/>
      <protection/>
    </xf>
    <xf numFmtId="0" fontId="8" fillId="0" borderId="37" xfId="54" applyFont="1" applyFill="1" applyBorder="1" applyAlignment="1">
      <alignment horizontal="center" vertical="center"/>
      <protection/>
    </xf>
    <xf numFmtId="37" fontId="8" fillId="0" borderId="12" xfId="54" applyNumberFormat="1" applyFont="1" applyFill="1" applyBorder="1" applyAlignment="1">
      <alignment horizontal="center" vertical="center" wrapText="1"/>
      <protection/>
    </xf>
    <xf numFmtId="0" fontId="8" fillId="0" borderId="38" xfId="54" applyFont="1" applyFill="1" applyBorder="1" applyAlignment="1">
      <alignment horizontal="center" vertical="center"/>
      <protection/>
    </xf>
    <xf numFmtId="0" fontId="9" fillId="0" borderId="0" xfId="54" applyFont="1" applyFill="1" applyAlignment="1">
      <alignment vertical="center"/>
      <protection/>
    </xf>
    <xf numFmtId="0" fontId="6" fillId="0" borderId="0" xfId="54" applyFont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left" vertical="center" wrapText="1"/>
    </xf>
    <xf numFmtId="171" fontId="4" fillId="0" borderId="12" xfId="54" applyNumberFormat="1" applyFont="1" applyBorder="1" applyAlignment="1">
      <alignment horizontal="center" vertical="center" wrapText="1"/>
      <protection/>
    </xf>
    <xf numFmtId="176" fontId="17" fillId="0" borderId="12" xfId="53" applyNumberFormat="1" applyFont="1" applyBorder="1" applyAlignment="1">
      <alignment horizontal="center" vertical="center" wrapText="1"/>
      <protection/>
    </xf>
    <xf numFmtId="177" fontId="5" fillId="0" borderId="0" xfId="54" applyNumberFormat="1" applyFont="1" applyAlignment="1">
      <alignment horizontal="center" vertical="center" wrapText="1"/>
      <protection/>
    </xf>
    <xf numFmtId="0" fontId="8" fillId="33" borderId="12" xfId="54" applyFont="1" applyFill="1" applyBorder="1" applyAlignment="1">
      <alignment horizontal="center" vertical="center"/>
      <protection/>
    </xf>
    <xf numFmtId="37" fontId="4" fillId="0" borderId="13" xfId="54" applyNumberFormat="1" applyFont="1" applyFill="1" applyBorder="1" applyAlignment="1">
      <alignment horizontal="left" vertical="center" wrapText="1"/>
      <protection/>
    </xf>
    <xf numFmtId="37" fontId="4" fillId="0" borderId="34" xfId="54" applyNumberFormat="1" applyFont="1" applyFill="1" applyBorder="1" applyAlignment="1">
      <alignment horizontal="left" vertical="center" wrapText="1"/>
      <protection/>
    </xf>
    <xf numFmtId="0" fontId="8" fillId="33" borderId="19" xfId="54" applyFont="1" applyFill="1" applyBorder="1" applyAlignment="1">
      <alignment horizontal="center" vertical="center" textRotation="90"/>
      <protection/>
    </xf>
    <xf numFmtId="0" fontId="7" fillId="33" borderId="39" xfId="54" applyFont="1" applyFill="1" applyBorder="1" applyAlignment="1">
      <alignment horizontal="center" vertical="center"/>
      <protection/>
    </xf>
    <xf numFmtId="0" fontId="13" fillId="0" borderId="0" xfId="51" applyFont="1" applyAlignment="1">
      <alignment vertical="center" wrapText="1"/>
      <protection/>
    </xf>
    <xf numFmtId="0" fontId="8" fillId="8" borderId="19" xfId="54" applyFont="1" applyFill="1" applyBorder="1" applyAlignment="1">
      <alignment horizontal="center" vertical="center" textRotation="90"/>
      <protection/>
    </xf>
    <xf numFmtId="0" fontId="8" fillId="8" borderId="12" xfId="54" applyFont="1" applyFill="1" applyBorder="1" applyAlignment="1">
      <alignment horizontal="center" vertical="center"/>
      <protection/>
    </xf>
    <xf numFmtId="0" fontId="8" fillId="34" borderId="19" xfId="54" applyFont="1" applyFill="1" applyBorder="1" applyAlignment="1">
      <alignment horizontal="center" vertical="center" textRotation="90"/>
      <protection/>
    </xf>
    <xf numFmtId="0" fontId="8" fillId="34" borderId="12" xfId="54" applyFont="1" applyFill="1" applyBorder="1" applyAlignment="1">
      <alignment horizontal="center" vertical="center"/>
      <protection/>
    </xf>
    <xf numFmtId="0" fontId="8" fillId="0" borderId="40" xfId="54" applyFont="1" applyBorder="1" applyAlignment="1">
      <alignment horizontal="center" vertical="center" textRotation="90" wrapText="1"/>
      <protection/>
    </xf>
    <xf numFmtId="0" fontId="8" fillId="0" borderId="41" xfId="54" applyFont="1" applyBorder="1" applyAlignment="1">
      <alignment horizontal="center" vertical="center" textRotation="90" wrapText="1"/>
      <protection/>
    </xf>
    <xf numFmtId="0" fontId="8" fillId="0" borderId="42" xfId="54" applyFont="1" applyBorder="1" applyAlignment="1">
      <alignment horizontal="center" vertical="center"/>
      <protection/>
    </xf>
    <xf numFmtId="0" fontId="8" fillId="0" borderId="43" xfId="54" applyFont="1" applyBorder="1" applyAlignment="1">
      <alignment horizontal="center" vertical="center"/>
      <protection/>
    </xf>
    <xf numFmtId="0" fontId="7" fillId="33" borderId="39" xfId="54" applyFont="1" applyFill="1" applyBorder="1" applyAlignment="1">
      <alignment horizontal="center" vertical="center"/>
      <protection/>
    </xf>
    <xf numFmtId="37" fontId="4" fillId="0" borderId="13" xfId="54" applyNumberFormat="1" applyFont="1" applyFill="1" applyBorder="1" applyAlignment="1">
      <alignment horizontal="left" vertical="center" wrapText="1"/>
      <protection/>
    </xf>
    <xf numFmtId="37" fontId="4" fillId="0" borderId="34" xfId="54" applyNumberFormat="1" applyFont="1" applyFill="1" applyBorder="1" applyAlignment="1">
      <alignment horizontal="left" vertical="center" wrapText="1"/>
      <protection/>
    </xf>
    <xf numFmtId="0" fontId="36" fillId="0" borderId="34" xfId="0" applyFont="1" applyFill="1" applyBorder="1" applyAlignment="1">
      <alignment horizontal="left" vertical="center" wrapText="1"/>
    </xf>
    <xf numFmtId="0" fontId="26" fillId="0" borderId="13" xfId="54" applyFont="1" applyBorder="1" applyAlignment="1">
      <alignment horizontal="left" vertical="center" wrapText="1"/>
      <protection/>
    </xf>
    <xf numFmtId="0" fontId="26" fillId="0" borderId="14" xfId="54" applyFont="1" applyBorder="1" applyAlignment="1">
      <alignment horizontal="left" vertical="center" wrapText="1"/>
      <protection/>
    </xf>
    <xf numFmtId="0" fontId="26" fillId="0" borderId="38" xfId="54" applyFont="1" applyBorder="1" applyAlignment="1">
      <alignment horizontal="left" vertical="center" wrapText="1"/>
      <protection/>
    </xf>
    <xf numFmtId="14" fontId="8" fillId="0" borderId="0" xfId="54" applyNumberFormat="1" applyFont="1" applyBorder="1" applyAlignment="1">
      <alignment horizontal="center" vertical="center"/>
      <protection/>
    </xf>
    <xf numFmtId="0" fontId="8" fillId="0" borderId="12" xfId="54" applyFont="1" applyBorder="1" applyAlignment="1">
      <alignment horizontal="center" vertical="center" wrapText="1"/>
      <protection/>
    </xf>
    <xf numFmtId="0" fontId="20" fillId="0" borderId="0" xfId="54" applyFont="1" applyBorder="1" applyAlignment="1">
      <alignment horizontal="center" vertical="center" wrapText="1"/>
      <protection/>
    </xf>
    <xf numFmtId="0" fontId="9" fillId="0" borderId="13" xfId="54" applyFont="1" applyBorder="1" applyAlignment="1">
      <alignment horizontal="center" vertical="center"/>
      <protection/>
    </xf>
    <xf numFmtId="0" fontId="9" fillId="0" borderId="14" xfId="54" applyFont="1" applyBorder="1" applyAlignment="1">
      <alignment horizontal="center" vertical="center"/>
      <protection/>
    </xf>
    <xf numFmtId="0" fontId="9" fillId="0" borderId="34" xfId="54" applyFont="1" applyBorder="1" applyAlignment="1">
      <alignment horizontal="center" vertical="center"/>
      <protection/>
    </xf>
    <xf numFmtId="0" fontId="3" fillId="33" borderId="39" xfId="54" applyFont="1" applyFill="1" applyBorder="1" applyAlignment="1">
      <alignment horizontal="center" vertical="center" textRotation="90" wrapText="1"/>
      <protection/>
    </xf>
    <xf numFmtId="0" fontId="3" fillId="33" borderId="19" xfId="54" applyFont="1" applyFill="1" applyBorder="1" applyAlignment="1">
      <alignment horizontal="center" vertical="center" textRotation="90" wrapText="1"/>
      <protection/>
    </xf>
    <xf numFmtId="0" fontId="8" fillId="0" borderId="39" xfId="54" applyFont="1" applyBorder="1" applyAlignment="1">
      <alignment horizontal="center" vertical="center"/>
      <protection/>
    </xf>
    <xf numFmtId="0" fontId="8" fillId="0" borderId="12" xfId="54" applyFont="1" applyBorder="1" applyAlignment="1">
      <alignment horizontal="center" vertical="center"/>
      <protection/>
    </xf>
    <xf numFmtId="0" fontId="8" fillId="0" borderId="12" xfId="54" applyFont="1" applyBorder="1" applyAlignment="1" quotePrefix="1">
      <alignment horizontal="center" vertical="center"/>
      <protection/>
    </xf>
    <xf numFmtId="0" fontId="8" fillId="0" borderId="19" xfId="54" applyFont="1" applyBorder="1" applyAlignment="1">
      <alignment horizontal="center" vertical="center" wrapText="1"/>
      <protection/>
    </xf>
    <xf numFmtId="0" fontId="8" fillId="0" borderId="0" xfId="54" applyFont="1" applyBorder="1" applyAlignment="1">
      <alignment horizontal="left" vertical="center"/>
      <protection/>
    </xf>
    <xf numFmtId="0" fontId="6" fillId="0" borderId="0" xfId="54" applyFont="1" applyAlignment="1">
      <alignment horizontal="center" vertical="center"/>
      <protection/>
    </xf>
    <xf numFmtId="0" fontId="6" fillId="0" borderId="0" xfId="54" applyFont="1" applyAlignment="1">
      <alignment horizontal="center" vertical="center" wrapText="1"/>
      <protection/>
    </xf>
    <xf numFmtId="0" fontId="26" fillId="0" borderId="11" xfId="54" applyFont="1" applyBorder="1" applyAlignment="1">
      <alignment horizontal="center" vertical="center" wrapText="1"/>
      <protection/>
    </xf>
    <xf numFmtId="0" fontId="26" fillId="0" borderId="44" xfId="54" applyFont="1" applyBorder="1" applyAlignment="1">
      <alignment horizontal="center" vertical="center" wrapText="1"/>
      <protection/>
    </xf>
    <xf numFmtId="0" fontId="25" fillId="0" borderId="13" xfId="54" applyFont="1" applyBorder="1" applyAlignment="1">
      <alignment horizontal="left" vertical="center" wrapText="1"/>
      <protection/>
    </xf>
    <xf numFmtId="0" fontId="25" fillId="0" borderId="34" xfId="54" applyFont="1" applyBorder="1" applyAlignment="1">
      <alignment horizontal="left" vertical="center" wrapText="1"/>
      <protection/>
    </xf>
    <xf numFmtId="0" fontId="4" fillId="0" borderId="10" xfId="54" applyFont="1" applyBorder="1" applyAlignment="1">
      <alignment horizontal="left" vertical="center"/>
      <protection/>
    </xf>
    <xf numFmtId="0" fontId="5" fillId="0" borderId="0" xfId="54" applyFont="1" applyAlignment="1">
      <alignment horizontal="center" vertical="center"/>
      <protection/>
    </xf>
    <xf numFmtId="0" fontId="7" fillId="0" borderId="13" xfId="54" applyFont="1" applyBorder="1" applyAlignment="1">
      <alignment horizontal="center" vertical="center"/>
      <protection/>
    </xf>
    <xf numFmtId="0" fontId="7" fillId="0" borderId="14" xfId="54" applyFont="1" applyBorder="1" applyAlignment="1">
      <alignment horizontal="center" vertical="center"/>
      <protection/>
    </xf>
    <xf numFmtId="0" fontId="7" fillId="0" borderId="34" xfId="54" applyFont="1" applyBorder="1" applyAlignment="1">
      <alignment horizontal="center" vertical="center"/>
      <protection/>
    </xf>
    <xf numFmtId="0" fontId="16" fillId="0" borderId="10" xfId="54" applyFont="1" applyBorder="1" applyAlignment="1" quotePrefix="1">
      <alignment horizontal="left" vertical="center"/>
      <protection/>
    </xf>
    <xf numFmtId="0" fontId="27" fillId="0" borderId="0" xfId="54" applyFont="1" applyBorder="1" applyAlignment="1">
      <alignment horizontal="center" vertical="center"/>
      <protection/>
    </xf>
    <xf numFmtId="0" fontId="26" fillId="0" borderId="13" xfId="54" applyFont="1" applyBorder="1" applyAlignment="1">
      <alignment horizontal="left" vertical="center" wrapText="1"/>
      <protection/>
    </xf>
    <xf numFmtId="0" fontId="26" fillId="0" borderId="14" xfId="54" applyFont="1" applyBorder="1" applyAlignment="1">
      <alignment horizontal="left" vertical="center" wrapText="1"/>
      <protection/>
    </xf>
    <xf numFmtId="0" fontId="28" fillId="0" borderId="34" xfId="0" applyFont="1" applyBorder="1" applyAlignment="1">
      <alignment horizontal="left" vertical="center"/>
    </xf>
    <xf numFmtId="49" fontId="34" fillId="0" borderId="12" xfId="54" applyNumberFormat="1" applyFont="1" applyBorder="1" applyAlignment="1">
      <alignment horizontal="center" vertical="center"/>
      <protection/>
    </xf>
    <xf numFmtId="0" fontId="28" fillId="0" borderId="12" xfId="0" applyFont="1" applyBorder="1" applyAlignment="1">
      <alignment horizontal="center" vertical="center"/>
    </xf>
    <xf numFmtId="0" fontId="25" fillId="0" borderId="13" xfId="54" applyFont="1" applyBorder="1" applyAlignment="1">
      <alignment horizontal="left" vertical="center"/>
      <protection/>
    </xf>
    <xf numFmtId="0" fontId="25" fillId="0" borderId="34" xfId="54" applyFont="1" applyBorder="1" applyAlignment="1">
      <alignment horizontal="left" vertical="center"/>
      <protection/>
    </xf>
    <xf numFmtId="0" fontId="26" fillId="0" borderId="11" xfId="54" applyFont="1" applyBorder="1" applyAlignment="1">
      <alignment horizontal="center" vertical="center" textRotation="90" wrapText="1"/>
      <protection/>
    </xf>
    <xf numFmtId="0" fontId="26" fillId="0" borderId="44" xfId="54" applyFont="1" applyBorder="1" applyAlignment="1">
      <alignment horizontal="center" vertical="center" textRotation="90" wrapText="1"/>
      <protection/>
    </xf>
    <xf numFmtId="37" fontId="32" fillId="0" borderId="14" xfId="54" applyNumberFormat="1" applyFont="1" applyBorder="1" applyAlignment="1">
      <alignment horizontal="center" vertical="center"/>
      <protection/>
    </xf>
    <xf numFmtId="37" fontId="32" fillId="0" borderId="34" xfId="54" applyNumberFormat="1" applyFont="1" applyBorder="1" applyAlignment="1">
      <alignment horizontal="center" vertical="center"/>
      <protection/>
    </xf>
    <xf numFmtId="0" fontId="6" fillId="0" borderId="28" xfId="54" applyFont="1" applyBorder="1" applyAlignment="1">
      <alignment horizontal="left" vertical="center" wrapText="1"/>
      <protection/>
    </xf>
    <xf numFmtId="0" fontId="0" fillId="0" borderId="28" xfId="0" applyFont="1" applyBorder="1" applyAlignment="1">
      <alignment horizontal="left" vertical="center" wrapText="1"/>
    </xf>
    <xf numFmtId="0" fontId="26" fillId="0" borderId="35" xfId="54" applyFont="1" applyBorder="1" applyAlignment="1">
      <alignment horizontal="center" vertical="center" wrapText="1"/>
      <protection/>
    </xf>
    <xf numFmtId="164" fontId="26" fillId="0" borderId="13" xfId="54" applyNumberFormat="1" applyFont="1" applyBorder="1" applyAlignment="1">
      <alignment horizontal="center" vertical="center" wrapText="1"/>
      <protection/>
    </xf>
    <xf numFmtId="164" fontId="26" fillId="0" borderId="34" xfId="54" applyNumberFormat="1" applyFont="1" applyBorder="1" applyAlignment="1">
      <alignment horizontal="center" vertical="center" wrapText="1"/>
      <protection/>
    </xf>
    <xf numFmtId="0" fontId="11" fillId="0" borderId="12" xfId="55" applyFont="1" applyBorder="1" applyAlignment="1">
      <alignment horizontal="center" vertical="center"/>
      <protection/>
    </xf>
    <xf numFmtId="0" fontId="3" fillId="0" borderId="27" xfId="55" applyFont="1" applyBorder="1" applyAlignment="1">
      <alignment horizontal="center" vertical="center"/>
      <protection/>
    </xf>
    <xf numFmtId="0" fontId="3" fillId="0" borderId="28" xfId="55" applyFont="1" applyBorder="1" applyAlignment="1">
      <alignment horizontal="center" vertical="center"/>
      <protection/>
    </xf>
    <xf numFmtId="0" fontId="2" fillId="0" borderId="28" xfId="52" applyFont="1" applyBorder="1" applyAlignment="1">
      <alignment horizontal="center" vertical="center"/>
      <protection/>
    </xf>
    <xf numFmtId="0" fontId="2" fillId="0" borderId="29" xfId="52" applyFont="1" applyBorder="1" applyAlignment="1">
      <alignment horizontal="center" vertical="center"/>
      <protection/>
    </xf>
    <xf numFmtId="0" fontId="11" fillId="0" borderId="12" xfId="55" applyFont="1" applyBorder="1" applyAlignment="1">
      <alignment horizontal="left" vertical="center"/>
      <protection/>
    </xf>
    <xf numFmtId="4" fontId="12" fillId="0" borderId="25" xfId="55" applyNumberFormat="1" applyFont="1" applyBorder="1" applyAlignment="1">
      <alignment horizontal="right" vertical="center"/>
      <protection/>
    </xf>
    <xf numFmtId="0" fontId="2" fillId="0" borderId="12" xfId="52" applyFont="1" applyBorder="1" applyAlignment="1">
      <alignment horizontal="left" vertical="center"/>
      <protection/>
    </xf>
    <xf numFmtId="0" fontId="2" fillId="0" borderId="12" xfId="52" applyFont="1" applyBorder="1" applyAlignment="1">
      <alignment horizontal="center" vertical="center"/>
      <protection/>
    </xf>
    <xf numFmtId="0" fontId="11" fillId="0" borderId="13" xfId="55" applyFont="1" applyBorder="1" applyAlignment="1">
      <alignment horizontal="center" vertical="center"/>
      <protection/>
    </xf>
    <xf numFmtId="0" fontId="2" fillId="0" borderId="14" xfId="52" applyFont="1" applyBorder="1" applyAlignment="1">
      <alignment horizontal="center" vertical="center"/>
      <protection/>
    </xf>
    <xf numFmtId="0" fontId="2" fillId="0" borderId="34" xfId="52" applyFont="1" applyBorder="1" applyAlignment="1">
      <alignment horizontal="center" vertical="center"/>
      <protection/>
    </xf>
    <xf numFmtId="0" fontId="3" fillId="0" borderId="32" xfId="55" applyFont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33" xfId="52" applyFont="1" applyBorder="1" applyAlignment="1">
      <alignment horizontal="center" vertical="center"/>
      <protection/>
    </xf>
    <xf numFmtId="0" fontId="11" fillId="0" borderId="27" xfId="55" applyFont="1" applyBorder="1" applyAlignment="1">
      <alignment horizontal="center" vertical="center"/>
      <protection/>
    </xf>
    <xf numFmtId="0" fontId="11" fillId="0" borderId="28" xfId="55" applyFont="1" applyBorder="1" applyAlignment="1">
      <alignment horizontal="center" vertical="center"/>
      <protection/>
    </xf>
    <xf numFmtId="0" fontId="11" fillId="0" borderId="29" xfId="55" applyFont="1" applyBorder="1" applyAlignment="1">
      <alignment horizontal="center" vertical="center"/>
      <protection/>
    </xf>
    <xf numFmtId="0" fontId="11" fillId="0" borderId="30" xfId="55" applyFont="1" applyBorder="1" applyAlignment="1">
      <alignment horizontal="center" vertical="center"/>
      <protection/>
    </xf>
    <xf numFmtId="0" fontId="11" fillId="0" borderId="0" xfId="55" applyFont="1" applyBorder="1" applyAlignment="1">
      <alignment horizontal="center" vertical="center"/>
      <protection/>
    </xf>
    <xf numFmtId="0" fontId="11" fillId="0" borderId="31" xfId="55" applyFont="1" applyBorder="1" applyAlignment="1">
      <alignment horizontal="center" vertical="center"/>
      <protection/>
    </xf>
    <xf numFmtId="0" fontId="2" fillId="0" borderId="30" xfId="52" applyFont="1" applyBorder="1" applyAlignment="1">
      <alignment horizontal="center" vertical="center"/>
      <protection/>
    </xf>
    <xf numFmtId="0" fontId="2" fillId="0" borderId="31" xfId="52" applyFont="1" applyBorder="1" applyAlignment="1">
      <alignment horizontal="center" vertical="center"/>
      <protection/>
    </xf>
    <xf numFmtId="166" fontId="3" fillId="0" borderId="30" xfId="55" applyNumberFormat="1" applyFont="1" applyBorder="1" applyAlignment="1">
      <alignment horizontal="center" vertical="center"/>
      <protection/>
    </xf>
    <xf numFmtId="166" fontId="3" fillId="0" borderId="0" xfId="55" applyNumberFormat="1" applyFont="1" applyBorder="1" applyAlignment="1">
      <alignment horizontal="center" vertical="center"/>
      <protection/>
    </xf>
    <xf numFmtId="166" fontId="2" fillId="0" borderId="0" xfId="52" applyNumberFormat="1" applyFont="1" applyBorder="1" applyAlignment="1">
      <alignment horizontal="center" vertical="center"/>
      <protection/>
    </xf>
    <xf numFmtId="166" fontId="2" fillId="0" borderId="31" xfId="52" applyNumberFormat="1" applyFont="1" applyBorder="1" applyAlignment="1">
      <alignment horizontal="center" vertical="center"/>
      <protection/>
    </xf>
    <xf numFmtId="4" fontId="12" fillId="0" borderId="25" xfId="55" applyNumberFormat="1" applyFont="1" applyBorder="1" applyAlignment="1">
      <alignment horizontal="right" vertical="center"/>
      <protection/>
    </xf>
    <xf numFmtId="0" fontId="21" fillId="0" borderId="25" xfId="55" applyFont="1" applyBorder="1" applyAlignment="1">
      <alignment horizontal="left" vertical="center"/>
      <protection/>
    </xf>
    <xf numFmtId="0" fontId="2" fillId="0" borderId="25" xfId="52" applyFont="1" applyBorder="1" applyAlignment="1">
      <alignment horizontal="left" vertical="center"/>
      <protection/>
    </xf>
    <xf numFmtId="0" fontId="21" fillId="0" borderId="24" xfId="55" applyFont="1" applyBorder="1" applyAlignment="1">
      <alignment horizontal="left" vertical="center"/>
      <protection/>
    </xf>
    <xf numFmtId="0" fontId="21" fillId="0" borderId="24" xfId="52" applyFont="1" applyBorder="1" applyAlignment="1">
      <alignment horizontal="left" vertical="center"/>
      <protection/>
    </xf>
    <xf numFmtId="4" fontId="12" fillId="0" borderId="25" xfId="55" applyNumberFormat="1" applyFont="1" applyBorder="1" applyAlignment="1">
      <alignment horizontal="center" vertical="center"/>
      <protection/>
    </xf>
    <xf numFmtId="0" fontId="11" fillId="0" borderId="27" xfId="55" applyFont="1" applyBorder="1" applyAlignment="1">
      <alignment horizontal="center" vertical="center" wrapText="1"/>
      <protection/>
    </xf>
    <xf numFmtId="0" fontId="11" fillId="0" borderId="28" xfId="55" applyFont="1" applyBorder="1" applyAlignment="1">
      <alignment horizontal="center" vertical="center" wrapText="1"/>
      <protection/>
    </xf>
    <xf numFmtId="0" fontId="11" fillId="0" borderId="29" xfId="55" applyFont="1" applyBorder="1" applyAlignment="1">
      <alignment horizontal="center" vertical="center" wrapText="1"/>
      <protection/>
    </xf>
    <xf numFmtId="0" fontId="11" fillId="0" borderId="32" xfId="55" applyFont="1" applyBorder="1" applyAlignment="1">
      <alignment horizontal="center" vertical="center" wrapText="1"/>
      <protection/>
    </xf>
    <xf numFmtId="0" fontId="11" fillId="0" borderId="10" xfId="55" applyFont="1" applyBorder="1" applyAlignment="1">
      <alignment horizontal="center" vertical="center" wrapText="1"/>
      <protection/>
    </xf>
    <xf numFmtId="0" fontId="11" fillId="0" borderId="33" xfId="55" applyFont="1" applyBorder="1" applyAlignment="1">
      <alignment horizontal="center" vertical="center" wrapText="1"/>
      <protection/>
    </xf>
    <xf numFmtId="0" fontId="21" fillId="0" borderId="13" xfId="55" applyFont="1" applyBorder="1" applyAlignment="1">
      <alignment horizontal="center" vertical="center"/>
      <protection/>
    </xf>
    <xf numFmtId="0" fontId="21" fillId="0" borderId="14" xfId="55" applyFont="1" applyBorder="1" applyAlignment="1">
      <alignment horizontal="center" vertical="center"/>
      <protection/>
    </xf>
    <xf numFmtId="0" fontId="21" fillId="0" borderId="34" xfId="55" applyFont="1" applyBorder="1" applyAlignment="1">
      <alignment horizontal="center" vertical="center"/>
      <protection/>
    </xf>
    <xf numFmtId="49" fontId="11" fillId="0" borderId="12" xfId="55" applyNumberFormat="1" applyFont="1" applyBorder="1" applyAlignment="1">
      <alignment horizontal="center" vertical="center"/>
      <protection/>
    </xf>
    <xf numFmtId="0" fontId="11" fillId="0" borderId="11" xfId="55" applyFont="1" applyBorder="1" applyAlignment="1">
      <alignment horizontal="center" vertical="center" textRotation="90"/>
      <protection/>
    </xf>
    <xf numFmtId="0" fontId="11" fillId="0" borderId="35" xfId="55" applyFont="1" applyBorder="1" applyAlignment="1">
      <alignment horizontal="center" vertical="center" textRotation="90"/>
      <protection/>
    </xf>
    <xf numFmtId="0" fontId="2" fillId="0" borderId="44" xfId="52" applyFont="1" applyBorder="1" applyAlignment="1">
      <alignment horizontal="center" vertical="center"/>
      <protection/>
    </xf>
    <xf numFmtId="0" fontId="11" fillId="0" borderId="0" xfId="55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1" fillId="0" borderId="11" xfId="55" applyFont="1" applyBorder="1" applyAlignment="1">
      <alignment horizontal="left" vertical="center" wrapText="1"/>
      <protection/>
    </xf>
    <xf numFmtId="0" fontId="11" fillId="0" borderId="44" xfId="55" applyFont="1" applyBorder="1" applyAlignment="1">
      <alignment horizontal="left" vertical="center" wrapText="1"/>
      <protection/>
    </xf>
    <xf numFmtId="0" fontId="11" fillId="0" borderId="11" xfId="55" applyFont="1" applyBorder="1" applyAlignment="1">
      <alignment horizontal="center" vertical="center"/>
      <protection/>
    </xf>
    <xf numFmtId="0" fontId="11" fillId="0" borderId="35" xfId="55" applyFont="1" applyBorder="1" applyAlignment="1">
      <alignment horizontal="center" vertical="center"/>
      <protection/>
    </xf>
    <xf numFmtId="0" fontId="11" fillId="0" borderId="44" xfId="55" applyFont="1" applyBorder="1" applyAlignment="1">
      <alignment horizontal="center" vertical="center"/>
      <protection/>
    </xf>
    <xf numFmtId="0" fontId="26" fillId="0" borderId="12" xfId="55" applyFont="1" applyBorder="1" applyAlignment="1">
      <alignment horizontal="center" vertical="center"/>
      <protection/>
    </xf>
    <xf numFmtId="0" fontId="27" fillId="0" borderId="12" xfId="52" applyFont="1" applyBorder="1" applyAlignment="1">
      <alignment horizontal="center" vertical="center"/>
      <protection/>
    </xf>
    <xf numFmtId="167" fontId="25" fillId="0" borderId="12" xfId="55" applyNumberFormat="1" applyFont="1" applyBorder="1" applyAlignment="1">
      <alignment horizontal="center" vertical="center"/>
      <protection/>
    </xf>
    <xf numFmtId="167" fontId="35" fillId="0" borderId="12" xfId="52" applyNumberFormat="1" applyFont="1" applyBorder="1" applyAlignment="1">
      <alignment horizontal="center" vertical="center"/>
      <protection/>
    </xf>
    <xf numFmtId="4" fontId="12" fillId="0" borderId="24" xfId="55" applyNumberFormat="1" applyFont="1" applyBorder="1" applyAlignment="1">
      <alignment horizontal="center" vertical="center"/>
      <protection/>
    </xf>
    <xf numFmtId="49" fontId="29" fillId="0" borderId="13" xfId="55" applyNumberFormat="1" applyFont="1" applyBorder="1" applyAlignment="1">
      <alignment horizontal="center" vertical="center"/>
      <protection/>
    </xf>
    <xf numFmtId="0" fontId="29" fillId="0" borderId="14" xfId="55" applyFont="1" applyBorder="1" applyAlignment="1">
      <alignment horizontal="center" vertical="center"/>
      <protection/>
    </xf>
    <xf numFmtId="0" fontId="29" fillId="0" borderId="34" xfId="55" applyFont="1" applyBorder="1" applyAlignment="1">
      <alignment horizontal="center" vertical="center"/>
      <protection/>
    </xf>
    <xf numFmtId="37" fontId="2" fillId="0" borderId="12" xfId="52" applyNumberFormat="1" applyFont="1" applyBorder="1" applyAlignment="1">
      <alignment horizontal="center" vertical="center" wrapText="1"/>
      <protection/>
    </xf>
    <xf numFmtId="0" fontId="2" fillId="0" borderId="12" xfId="52" applyFont="1" applyBorder="1" applyAlignment="1">
      <alignment horizontal="center" vertical="center" wrapText="1"/>
      <protection/>
    </xf>
    <xf numFmtId="0" fontId="2" fillId="0" borderId="12" xfId="52" applyFont="1" applyBorder="1" applyAlignment="1">
      <alignment vertical="center"/>
      <protection/>
    </xf>
    <xf numFmtId="166" fontId="11" fillId="0" borderId="30" xfId="55" applyNumberFormat="1" applyFont="1" applyBorder="1" applyAlignment="1">
      <alignment horizontal="center" vertical="center"/>
      <protection/>
    </xf>
    <xf numFmtId="0" fontId="2" fillId="0" borderId="13" xfId="52" applyFont="1" applyBorder="1" applyAlignment="1">
      <alignment horizontal="left" vertical="center"/>
      <protection/>
    </xf>
    <xf numFmtId="0" fontId="2" fillId="0" borderId="13" xfId="52" applyFont="1" applyBorder="1" applyAlignment="1">
      <alignment horizontal="center" vertical="center"/>
      <protection/>
    </xf>
    <xf numFmtId="0" fontId="11" fillId="0" borderId="12" xfId="55" applyNumberFormat="1" applyFont="1" applyBorder="1" applyAlignment="1">
      <alignment horizontal="center" vertical="center"/>
      <protection/>
    </xf>
    <xf numFmtId="0" fontId="25" fillId="0" borderId="0" xfId="55" applyFont="1" applyAlignment="1">
      <alignment horizontal="center" vertical="center"/>
      <protection/>
    </xf>
    <xf numFmtId="14" fontId="3" fillId="0" borderId="0" xfId="55" applyNumberFormat="1" applyFont="1" applyAlignment="1">
      <alignment horizontal="center" vertical="center"/>
      <protection/>
    </xf>
    <xf numFmtId="0" fontId="3" fillId="0" borderId="0" xfId="55" applyFont="1" applyAlignment="1">
      <alignment horizontal="center" vertical="center"/>
      <protection/>
    </xf>
    <xf numFmtId="0" fontId="21" fillId="0" borderId="13" xfId="55" applyFont="1" applyBorder="1" applyAlignment="1">
      <alignment horizontal="center" vertical="center"/>
      <protection/>
    </xf>
    <xf numFmtId="0" fontId="2" fillId="0" borderId="14" xfId="52" applyFont="1" applyBorder="1" applyAlignment="1">
      <alignment horizontal="center" vertical="center"/>
      <protection/>
    </xf>
    <xf numFmtId="0" fontId="2" fillId="0" borderId="34" xfId="52" applyFont="1" applyBorder="1" applyAlignment="1">
      <alignment horizontal="center" vertical="center"/>
      <protection/>
    </xf>
    <xf numFmtId="0" fontId="12" fillId="0" borderId="10" xfId="52" applyFont="1" applyBorder="1" applyAlignment="1">
      <alignment horizontal="center" vertical="center"/>
      <protection/>
    </xf>
    <xf numFmtId="0" fontId="12" fillId="0" borderId="33" xfId="52" applyFont="1" applyBorder="1" applyAlignment="1">
      <alignment horizontal="center" vertical="center"/>
      <protection/>
    </xf>
    <xf numFmtId="4" fontId="25" fillId="0" borderId="13" xfId="55" applyNumberFormat="1" applyFont="1" applyBorder="1" applyAlignment="1">
      <alignment horizontal="center" vertical="center"/>
      <protection/>
    </xf>
    <xf numFmtId="0" fontId="25" fillId="0" borderId="14" xfId="55" applyFont="1" applyBorder="1" applyAlignment="1">
      <alignment horizontal="center" vertical="center"/>
      <protection/>
    </xf>
    <xf numFmtId="0" fontId="25" fillId="0" borderId="34" xfId="55" applyFont="1" applyBorder="1" applyAlignment="1">
      <alignment horizontal="center" vertical="center"/>
      <protection/>
    </xf>
    <xf numFmtId="0" fontId="3" fillId="0" borderId="30" xfId="55" applyFont="1" applyBorder="1" applyAlignment="1">
      <alignment horizontal="center" vertical="center"/>
      <protection/>
    </xf>
    <xf numFmtId="0" fontId="3" fillId="0" borderId="0" xfId="55" applyFont="1" applyBorder="1" applyAlignment="1">
      <alignment horizontal="center" vertical="center"/>
      <protection/>
    </xf>
    <xf numFmtId="0" fontId="2" fillId="0" borderId="0" xfId="52" applyFont="1" applyBorder="1" applyAlignment="1">
      <alignment horizontal="center" vertical="center"/>
      <protection/>
    </xf>
    <xf numFmtId="0" fontId="12" fillId="0" borderId="0" xfId="52" applyFont="1" applyBorder="1" applyAlignment="1">
      <alignment horizontal="center" vertical="center"/>
      <protection/>
    </xf>
    <xf numFmtId="0" fontId="12" fillId="0" borderId="31" xfId="52" applyFont="1" applyBorder="1" applyAlignment="1">
      <alignment horizontal="center" vertical="center"/>
      <protection/>
    </xf>
    <xf numFmtId="0" fontId="3" fillId="0" borderId="12" xfId="55" applyFont="1" applyBorder="1" applyAlignment="1">
      <alignment horizontal="center" vertical="center"/>
      <protection/>
    </xf>
    <xf numFmtId="0" fontId="21" fillId="0" borderId="25" xfId="55" applyFont="1" applyBorder="1" applyAlignment="1">
      <alignment horizontal="left" vertical="center"/>
      <protection/>
    </xf>
    <xf numFmtId="0" fontId="2" fillId="0" borderId="25" xfId="52" applyFont="1" applyBorder="1" applyAlignment="1">
      <alignment horizontal="left" vertical="center"/>
      <protection/>
    </xf>
    <xf numFmtId="4" fontId="21" fillId="0" borderId="26" xfId="55" applyNumberFormat="1" applyFont="1" applyBorder="1" applyAlignment="1">
      <alignment horizontal="center" vertical="center"/>
      <protection/>
    </xf>
    <xf numFmtId="4" fontId="21" fillId="0" borderId="26" xfId="55" applyNumberFormat="1" applyFont="1" applyBorder="1" applyAlignment="1">
      <alignment horizontal="right" vertical="center"/>
      <protection/>
    </xf>
    <xf numFmtId="4" fontId="12" fillId="0" borderId="12" xfId="55" applyNumberFormat="1" applyFont="1" applyBorder="1" applyAlignment="1">
      <alignment horizontal="center" vertical="center"/>
      <protection/>
    </xf>
    <xf numFmtId="4" fontId="12" fillId="0" borderId="24" xfId="55" applyNumberFormat="1" applyFont="1" applyBorder="1" applyAlignment="1">
      <alignment horizontal="right" vertical="center"/>
      <protection/>
    </xf>
    <xf numFmtId="0" fontId="21" fillId="0" borderId="26" xfId="55" applyFont="1" applyBorder="1" applyAlignment="1">
      <alignment horizontal="left" vertical="center"/>
      <protection/>
    </xf>
    <xf numFmtId="0" fontId="2" fillId="0" borderId="26" xfId="52" applyFont="1" applyBorder="1" applyAlignment="1">
      <alignment horizontal="left" vertical="center"/>
      <protection/>
    </xf>
    <xf numFmtId="0" fontId="22" fillId="0" borderId="12" xfId="55" applyFont="1" applyBorder="1" applyAlignment="1">
      <alignment horizontal="left" vertical="center"/>
      <protection/>
    </xf>
    <xf numFmtId="0" fontId="23" fillId="0" borderId="12" xfId="52" applyFont="1" applyBorder="1" applyAlignment="1">
      <alignment horizontal="left" vertical="center"/>
      <protection/>
    </xf>
    <xf numFmtId="0" fontId="25" fillId="0" borderId="13" xfId="55" applyFont="1" applyBorder="1" applyAlignment="1">
      <alignment horizontal="center" vertical="center"/>
      <protection/>
    </xf>
    <xf numFmtId="0" fontId="11" fillId="0" borderId="13" xfId="55" applyFont="1" applyBorder="1" applyAlignment="1">
      <alignment horizontal="center" vertical="center" textRotation="90"/>
      <protection/>
    </xf>
    <xf numFmtId="0" fontId="21" fillId="0" borderId="45" xfId="55" applyFont="1" applyBorder="1" applyAlignment="1">
      <alignment horizontal="left" vertical="center"/>
      <protection/>
    </xf>
    <xf numFmtId="0" fontId="2" fillId="0" borderId="45" xfId="52" applyFont="1" applyBorder="1" applyAlignment="1">
      <alignment horizontal="left" vertical="center"/>
      <protection/>
    </xf>
    <xf numFmtId="4" fontId="12" fillId="0" borderId="46" xfId="55" applyNumberFormat="1" applyFont="1" applyBorder="1" applyAlignment="1">
      <alignment horizontal="right" vertical="center"/>
      <protection/>
    </xf>
    <xf numFmtId="4" fontId="12" fillId="0" borderId="47" xfId="55" applyNumberFormat="1" applyFont="1" applyBorder="1" applyAlignment="1">
      <alignment horizontal="right" vertical="center"/>
      <protection/>
    </xf>
    <xf numFmtId="4" fontId="12" fillId="0" borderId="48" xfId="55" applyNumberFormat="1" applyFont="1" applyBorder="1" applyAlignment="1">
      <alignment horizontal="right" vertical="center"/>
      <protection/>
    </xf>
    <xf numFmtId="0" fontId="17" fillId="0" borderId="13" xfId="51" applyFont="1" applyBorder="1" applyAlignment="1">
      <alignment horizontal="center" vertical="center" wrapText="1"/>
      <protection/>
    </xf>
    <xf numFmtId="0" fontId="17" fillId="0" borderId="14" xfId="51" applyFont="1" applyBorder="1" applyAlignment="1">
      <alignment horizontal="center" vertical="center" wrapText="1"/>
      <protection/>
    </xf>
    <xf numFmtId="0" fontId="17" fillId="0" borderId="34" xfId="51" applyFont="1" applyBorder="1" applyAlignment="1">
      <alignment horizontal="center" vertical="center" wrapText="1"/>
      <protection/>
    </xf>
    <xf numFmtId="3" fontId="39" fillId="0" borderId="12" xfId="53" applyNumberFormat="1" applyFont="1" applyBorder="1" applyAlignment="1">
      <alignment horizontal="center" vertical="center" wrapText="1"/>
      <protection/>
    </xf>
    <xf numFmtId="3" fontId="39" fillId="0" borderId="13" xfId="53" applyNumberFormat="1" applyFont="1" applyBorder="1" applyAlignment="1">
      <alignment horizontal="center" vertical="center" wrapText="1"/>
      <protection/>
    </xf>
    <xf numFmtId="3" fontId="39" fillId="0" borderId="34" xfId="53" applyNumberFormat="1" applyFont="1" applyBorder="1" applyAlignment="1">
      <alignment horizontal="center" vertical="center" wrapText="1"/>
      <protection/>
    </xf>
    <xf numFmtId="0" fontId="39" fillId="0" borderId="0" xfId="53" applyFont="1" applyAlignment="1">
      <alignment horizontal="center" vertical="center"/>
      <protection/>
    </xf>
    <xf numFmtId="0" fontId="39" fillId="0" borderId="0" xfId="53" applyFont="1" applyBorder="1" applyAlignment="1">
      <alignment horizontal="center" vertical="center"/>
      <protection/>
    </xf>
    <xf numFmtId="0" fontId="39" fillId="0" borderId="10" xfId="53" applyFont="1" applyBorder="1" applyAlignment="1">
      <alignment horizontal="right" vertical="center"/>
      <protection/>
    </xf>
    <xf numFmtId="0" fontId="39" fillId="0" borderId="30" xfId="53" applyFont="1" applyBorder="1" applyAlignment="1">
      <alignment horizontal="center" vertical="center"/>
      <protection/>
    </xf>
    <xf numFmtId="0" fontId="39" fillId="0" borderId="12" xfId="53" applyFont="1" applyBorder="1" applyAlignment="1">
      <alignment vertical="center"/>
      <protection/>
    </xf>
    <xf numFmtId="0" fontId="37" fillId="0" borderId="12" xfId="53" applyFont="1" applyBorder="1" applyAlignment="1">
      <alignment horizontal="center" vertical="center"/>
      <protection/>
    </xf>
    <xf numFmtId="4" fontId="39" fillId="0" borderId="13" xfId="53" applyNumberFormat="1" applyFont="1" applyBorder="1" applyAlignment="1">
      <alignment horizontal="center" vertical="center"/>
      <protection/>
    </xf>
    <xf numFmtId="4" fontId="39" fillId="0" borderId="14" xfId="53" applyNumberFormat="1" applyFont="1" applyBorder="1" applyAlignment="1">
      <alignment horizontal="center" vertical="center"/>
      <protection/>
    </xf>
    <xf numFmtId="4" fontId="39" fillId="0" borderId="34" xfId="53" applyNumberFormat="1" applyFont="1" applyBorder="1" applyAlignment="1">
      <alignment horizontal="center" vertical="center"/>
      <protection/>
    </xf>
    <xf numFmtId="0" fontId="39" fillId="0" borderId="13" xfId="53" applyFont="1" applyBorder="1" applyAlignment="1">
      <alignment horizontal="center" vertical="center"/>
      <protection/>
    </xf>
    <xf numFmtId="0" fontId="39" fillId="0" borderId="14" xfId="53" applyFont="1" applyBorder="1" applyAlignment="1">
      <alignment horizontal="center" vertical="center"/>
      <protection/>
    </xf>
    <xf numFmtId="0" fontId="39" fillId="0" borderId="34" xfId="53" applyFont="1" applyBorder="1" applyAlignment="1">
      <alignment horizontal="center" vertical="center"/>
      <protection/>
    </xf>
    <xf numFmtId="0" fontId="40" fillId="0" borderId="12" xfId="53" applyFont="1" applyBorder="1" applyAlignment="1">
      <alignment horizontal="center" vertical="center" wrapText="1"/>
      <protection/>
    </xf>
    <xf numFmtId="169" fontId="10" fillId="0" borderId="12" xfId="53" applyNumberFormat="1" applyFont="1" applyBorder="1" applyAlignment="1">
      <alignment horizontal="center" vertical="center" wrapText="1"/>
      <protection/>
    </xf>
    <xf numFmtId="3" fontId="39" fillId="0" borderId="14" xfId="53" applyNumberFormat="1" applyFont="1" applyBorder="1" applyAlignment="1">
      <alignment horizontal="center" vertical="center" wrapText="1"/>
      <protection/>
    </xf>
    <xf numFmtId="0" fontId="39" fillId="0" borderId="27" xfId="53" applyFont="1" applyBorder="1" applyAlignment="1">
      <alignment horizontal="center" vertical="center" wrapText="1"/>
      <protection/>
    </xf>
    <xf numFmtId="0" fontId="39" fillId="0" borderId="28" xfId="53" applyFont="1" applyBorder="1" applyAlignment="1">
      <alignment horizontal="center" vertical="center" wrapText="1"/>
      <protection/>
    </xf>
    <xf numFmtId="0" fontId="39" fillId="0" borderId="30" xfId="53" applyFont="1" applyBorder="1" applyAlignment="1">
      <alignment horizontal="center" vertical="center" wrapText="1"/>
      <protection/>
    </xf>
    <xf numFmtId="0" fontId="39" fillId="0" borderId="0" xfId="53" applyFont="1" applyBorder="1" applyAlignment="1">
      <alignment horizontal="center" vertical="center" wrapText="1"/>
      <protection/>
    </xf>
    <xf numFmtId="0" fontId="39" fillId="0" borderId="32" xfId="53" applyFont="1" applyBorder="1" applyAlignment="1">
      <alignment horizontal="center" vertical="center" wrapText="1"/>
      <protection/>
    </xf>
    <xf numFmtId="0" fontId="39" fillId="0" borderId="10" xfId="53" applyFont="1" applyBorder="1" applyAlignment="1">
      <alignment horizontal="center" vertical="center" wrapText="1"/>
      <protection/>
    </xf>
    <xf numFmtId="169" fontId="39" fillId="0" borderId="29" xfId="53" applyNumberFormat="1" applyFont="1" applyBorder="1" applyAlignment="1">
      <alignment horizontal="center" vertical="center" wrapText="1"/>
      <protection/>
    </xf>
    <xf numFmtId="169" fontId="39" fillId="0" borderId="31" xfId="53" applyNumberFormat="1" applyFont="1" applyBorder="1" applyAlignment="1">
      <alignment horizontal="center" vertical="center" wrapText="1"/>
      <protection/>
    </xf>
    <xf numFmtId="169" fontId="39" fillId="0" borderId="33" xfId="53" applyNumberFormat="1" applyFont="1" applyBorder="1" applyAlignment="1">
      <alignment horizontal="center" vertical="center" wrapText="1"/>
      <protection/>
    </xf>
    <xf numFmtId="0" fontId="17" fillId="0" borderId="13" xfId="53" applyFont="1" applyBorder="1" applyAlignment="1">
      <alignment horizontal="center" vertical="center"/>
      <protection/>
    </xf>
    <xf numFmtId="0" fontId="17" fillId="0" borderId="14" xfId="53" applyFont="1" applyBorder="1" applyAlignment="1">
      <alignment horizontal="center" vertical="center"/>
      <protection/>
    </xf>
    <xf numFmtId="0" fontId="17" fillId="0" borderId="34" xfId="53" applyFont="1" applyBorder="1" applyAlignment="1">
      <alignment horizontal="center" vertical="center"/>
      <protection/>
    </xf>
    <xf numFmtId="0" fontId="39" fillId="0" borderId="12" xfId="53" applyFont="1" applyBorder="1" applyAlignment="1">
      <alignment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39" fillId="0" borderId="30" xfId="53" applyFont="1" applyBorder="1" applyAlignment="1">
      <alignment vertical="center"/>
      <protection/>
    </xf>
    <xf numFmtId="0" fontId="39" fillId="0" borderId="0" xfId="53" applyFont="1" applyBorder="1" applyAlignment="1">
      <alignment vertical="center"/>
      <protection/>
    </xf>
    <xf numFmtId="0" fontId="17" fillId="0" borderId="12" xfId="53" applyFont="1" applyBorder="1" applyAlignment="1">
      <alignment horizontal="center" vertical="center" wrapText="1"/>
      <protection/>
    </xf>
    <xf numFmtId="0" fontId="39" fillId="0" borderId="12" xfId="53" applyFont="1" applyBorder="1" applyAlignment="1">
      <alignment horizontal="center" vertical="center" wrapText="1"/>
      <protection/>
    </xf>
  </cellXfs>
  <cellStyles count="56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Euro" xfId="43"/>
    <cellStyle name="Giriş" xfId="44"/>
    <cellStyle name="Hesaplama" xfId="45"/>
    <cellStyle name="İşaretli Hücre" xfId="46"/>
    <cellStyle name="İyi" xfId="47"/>
    <cellStyle name="Followed Hyperlink" xfId="48"/>
    <cellStyle name="Hyperlink" xfId="49"/>
    <cellStyle name="Kötü" xfId="50"/>
    <cellStyle name="Normal_Ocak Ek Ders Ücretleri" xfId="51"/>
    <cellStyle name="Normal_ÖZEL İNDİRİM" xfId="52"/>
    <cellStyle name="Normal_Şubat 2001 Maaşları" xfId="53"/>
    <cellStyle name="Normal_Usta Öğretici Bordrosu" xfId="54"/>
    <cellStyle name="Normal_Yeni Microsoft Excel Çalışma Sayfası" xfId="55"/>
    <cellStyle name="Not" xfId="56"/>
    <cellStyle name="Nötr" xfId="57"/>
    <cellStyle name="Currency" xfId="58"/>
    <cellStyle name="Currency [0]" xfId="59"/>
    <cellStyle name="Toplam" xfId="60"/>
    <cellStyle name="Uyarı Metni" xfId="61"/>
    <cellStyle name="Virgül [0]" xfId="62"/>
    <cellStyle name="Vurgu1" xfId="63"/>
    <cellStyle name="Vurgu2" xfId="64"/>
    <cellStyle name="Vurgu3" xfId="65"/>
    <cellStyle name="Vurgu4" xfId="66"/>
    <cellStyle name="Vurgu5" xfId="67"/>
    <cellStyle name="Vurgu6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477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Tur"/>
              <a:ea typeface="Times New Roman Tur"/>
              <a:cs typeface="Times New Roman Tur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7477125" y="0"/>
          <a:ext cx="0" cy="0"/>
          <a:chOff x="6000750" y="0"/>
          <a:chExt cx="0" cy="0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6000750" y="0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6000750" y="0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</xdr:grp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7477125" y="0"/>
          <a:ext cx="0" cy="0"/>
          <a:chOff x="6000750" y="0"/>
          <a:chExt cx="0" cy="0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6000750" y="0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6000750" y="0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</xdr:grp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grpSp>
      <xdr:nvGrpSpPr>
        <xdr:cNvPr id="8" name="Group 8"/>
        <xdr:cNvGrpSpPr>
          <a:grpSpLocks/>
        </xdr:cNvGrpSpPr>
      </xdr:nvGrpSpPr>
      <xdr:grpSpPr>
        <a:xfrm>
          <a:off x="7477125" y="0"/>
          <a:ext cx="0" cy="0"/>
          <a:chOff x="6000750" y="0"/>
          <a:chExt cx="0" cy="0"/>
        </a:xfrm>
        <a:solidFill>
          <a:srgbClr val="FFFFFF"/>
        </a:solidFill>
      </xdr:grpSpPr>
      <xdr:sp>
        <xdr:nvSpPr>
          <xdr:cNvPr id="9" name="Line 9"/>
          <xdr:cNvSpPr>
            <a:spLocks/>
          </xdr:cNvSpPr>
        </xdr:nvSpPr>
        <xdr:spPr>
          <a:xfrm>
            <a:off x="6000750" y="0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000750" y="0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</xdr:grp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7477125" y="0"/>
          <a:ext cx="0" cy="0"/>
          <a:chOff x="6000750" y="0"/>
          <a:chExt cx="0" cy="0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6000750" y="0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6000750" y="0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</xdr:grp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grpSp>
      <xdr:nvGrpSpPr>
        <xdr:cNvPr id="14" name="Group 14"/>
        <xdr:cNvGrpSpPr>
          <a:grpSpLocks/>
        </xdr:cNvGrpSpPr>
      </xdr:nvGrpSpPr>
      <xdr:grpSpPr>
        <a:xfrm>
          <a:off x="7477125" y="0"/>
          <a:ext cx="0" cy="0"/>
          <a:chOff x="6000750" y="0"/>
          <a:chExt cx="0" cy="0"/>
        </a:xfrm>
        <a:solidFill>
          <a:srgbClr val="FFFFFF"/>
        </a:solidFill>
      </xdr:grpSpPr>
      <xdr:sp>
        <xdr:nvSpPr>
          <xdr:cNvPr id="15" name="Line 15"/>
          <xdr:cNvSpPr>
            <a:spLocks/>
          </xdr:cNvSpPr>
        </xdr:nvSpPr>
        <xdr:spPr>
          <a:xfrm>
            <a:off x="6000750" y="0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000750" y="0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ozel_gider_indirimi_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İADE BORDRO"/>
    </sheetNames>
    <sheetDataSet>
      <sheetData sheetId="0">
        <row r="8">
          <cell r="AE8">
            <v>6000</v>
          </cell>
          <cell r="AN8">
            <v>3000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7"/>
  <dimension ref="A1:AJ34"/>
  <sheetViews>
    <sheetView showGridLines="0" showZeros="0" zoomScalePageLayoutView="0" workbookViewId="0" topLeftCell="A1">
      <selection activeCell="E5" sqref="E5:AG5"/>
    </sheetView>
  </sheetViews>
  <sheetFormatPr defaultColWidth="8" defaultRowHeight="15"/>
  <cols>
    <col min="1" max="1" width="3.5" style="10" customWidth="1"/>
    <col min="2" max="2" width="15.59765625" style="10" customWidth="1"/>
    <col min="3" max="3" width="12.09765625" style="10" customWidth="1"/>
    <col min="4" max="4" width="13.59765625" style="10" customWidth="1"/>
    <col min="5" max="5" width="4" style="10" customWidth="1"/>
    <col min="6" max="12" width="3.59765625" style="10" customWidth="1"/>
    <col min="13" max="13" width="3.69921875" style="10" customWidth="1"/>
    <col min="14" max="34" width="3.59765625" style="10" customWidth="1"/>
    <col min="35" max="35" width="5.59765625" style="10" customWidth="1"/>
    <col min="36" max="36" width="15.59765625" style="10" customWidth="1"/>
    <col min="37" max="16384" width="8" style="10" customWidth="1"/>
  </cols>
  <sheetData>
    <row r="1" spans="1:36" ht="21" customHeight="1">
      <c r="A1" s="40" t="s">
        <v>101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</row>
    <row r="2" spans="1:36" ht="19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206" t="s">
        <v>41</v>
      </c>
      <c r="AD2" s="207"/>
      <c r="AE2" s="207"/>
      <c r="AF2" s="207"/>
      <c r="AG2" s="207"/>
      <c r="AH2" s="207"/>
      <c r="AI2" s="207"/>
      <c r="AJ2" s="208"/>
    </row>
    <row r="3" spans="1:36" ht="19.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 t="s">
        <v>21</v>
      </c>
      <c r="X3" s="42" t="s">
        <v>21</v>
      </c>
      <c r="Y3" s="42"/>
      <c r="Z3" s="42"/>
      <c r="AA3" s="42"/>
      <c r="AB3" s="42"/>
      <c r="AC3" s="212" t="s">
        <v>166</v>
      </c>
      <c r="AD3" s="213"/>
      <c r="AE3" s="213"/>
      <c r="AF3" s="213"/>
      <c r="AG3" s="213"/>
      <c r="AH3" s="213"/>
      <c r="AI3" s="213"/>
      <c r="AJ3" s="213"/>
    </row>
    <row r="4" spans="1:36" ht="21" customHeight="1" thickBot="1">
      <c r="A4" s="42"/>
      <c r="B4" s="44" t="s">
        <v>34</v>
      </c>
      <c r="C4" s="44"/>
      <c r="D4" s="44"/>
      <c r="E4" s="13" t="s">
        <v>170</v>
      </c>
      <c r="F4" s="45"/>
      <c r="G4" s="45"/>
      <c r="H4" s="45"/>
      <c r="I4" s="45"/>
      <c r="J4" s="45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2"/>
      <c r="AC4" s="47" t="s">
        <v>42</v>
      </c>
      <c r="AD4" s="48"/>
      <c r="AE4" s="48"/>
      <c r="AF4" s="48"/>
      <c r="AG4" s="48"/>
      <c r="AH4" s="48"/>
      <c r="AI4" s="49"/>
      <c r="AJ4" s="50">
        <v>2015</v>
      </c>
    </row>
    <row r="5" spans="1:36" ht="19.5" customHeight="1">
      <c r="A5" s="192" t="s">
        <v>16</v>
      </c>
      <c r="B5" s="211" t="s">
        <v>22</v>
      </c>
      <c r="C5" s="211"/>
      <c r="D5" s="211"/>
      <c r="E5" s="196" t="s">
        <v>35</v>
      </c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86"/>
      <c r="AI5" s="209" t="s">
        <v>23</v>
      </c>
      <c r="AJ5" s="194"/>
    </row>
    <row r="6" spans="1:36" ht="45.75" customHeight="1" thickBot="1">
      <c r="A6" s="193"/>
      <c r="B6" s="214" t="s">
        <v>24</v>
      </c>
      <c r="C6" s="214"/>
      <c r="D6" s="51" t="s">
        <v>25</v>
      </c>
      <c r="E6" s="185">
        <v>15</v>
      </c>
      <c r="F6" s="185">
        <v>16</v>
      </c>
      <c r="G6" s="185">
        <v>17</v>
      </c>
      <c r="H6" s="188">
        <v>18</v>
      </c>
      <c r="I6" s="188">
        <v>19</v>
      </c>
      <c r="J6" s="185">
        <v>20</v>
      </c>
      <c r="K6" s="185">
        <v>21</v>
      </c>
      <c r="L6" s="185">
        <v>22</v>
      </c>
      <c r="M6" s="190">
        <v>23</v>
      </c>
      <c r="N6" s="185">
        <v>24</v>
      </c>
      <c r="O6" s="188">
        <v>25</v>
      </c>
      <c r="P6" s="188">
        <v>26</v>
      </c>
      <c r="Q6" s="185">
        <v>27</v>
      </c>
      <c r="R6" s="185">
        <v>28</v>
      </c>
      <c r="S6" s="185">
        <v>29</v>
      </c>
      <c r="T6" s="185">
        <v>30</v>
      </c>
      <c r="U6" s="190">
        <v>1</v>
      </c>
      <c r="V6" s="188">
        <v>2</v>
      </c>
      <c r="W6" s="188">
        <v>3</v>
      </c>
      <c r="X6" s="185">
        <v>4</v>
      </c>
      <c r="Y6" s="185">
        <v>5</v>
      </c>
      <c r="Z6" s="185">
        <v>6</v>
      </c>
      <c r="AA6" s="185">
        <v>7</v>
      </c>
      <c r="AB6" s="185">
        <v>8</v>
      </c>
      <c r="AC6" s="188">
        <v>9</v>
      </c>
      <c r="AD6" s="188">
        <v>10</v>
      </c>
      <c r="AE6" s="185">
        <v>11</v>
      </c>
      <c r="AF6" s="185">
        <v>12</v>
      </c>
      <c r="AG6" s="185">
        <v>13</v>
      </c>
      <c r="AH6" s="185">
        <v>14</v>
      </c>
      <c r="AI6" s="210"/>
      <c r="AJ6" s="195"/>
    </row>
    <row r="7" spans="1:36" s="176" customFormat="1" ht="30" customHeight="1">
      <c r="A7" s="173">
        <v>1</v>
      </c>
      <c r="B7" s="197" t="s">
        <v>167</v>
      </c>
      <c r="C7" s="199"/>
      <c r="D7" s="174" t="s">
        <v>155</v>
      </c>
      <c r="E7" s="182">
        <v>6</v>
      </c>
      <c r="F7" s="182">
        <v>6</v>
      </c>
      <c r="G7" s="182">
        <v>7</v>
      </c>
      <c r="H7" s="189"/>
      <c r="I7" s="189"/>
      <c r="J7" s="182">
        <v>4</v>
      </c>
      <c r="K7" s="182">
        <v>7</v>
      </c>
      <c r="L7" s="182">
        <v>6</v>
      </c>
      <c r="M7" s="191"/>
      <c r="N7" s="182">
        <v>7</v>
      </c>
      <c r="O7" s="189"/>
      <c r="P7" s="189"/>
      <c r="Q7" s="182">
        <v>4</v>
      </c>
      <c r="R7" s="182">
        <v>7</v>
      </c>
      <c r="S7" s="182">
        <v>6</v>
      </c>
      <c r="T7" s="182">
        <v>6</v>
      </c>
      <c r="U7" s="191"/>
      <c r="V7" s="189"/>
      <c r="W7" s="189"/>
      <c r="X7" s="182">
        <v>4</v>
      </c>
      <c r="Y7" s="182">
        <v>7</v>
      </c>
      <c r="Z7" s="182">
        <v>6</v>
      </c>
      <c r="AA7" s="182">
        <v>6</v>
      </c>
      <c r="AB7" s="182">
        <v>7</v>
      </c>
      <c r="AC7" s="189"/>
      <c r="AD7" s="189"/>
      <c r="AE7" s="182">
        <v>4</v>
      </c>
      <c r="AF7" s="182">
        <v>7</v>
      </c>
      <c r="AG7" s="182">
        <v>6</v>
      </c>
      <c r="AH7" s="182">
        <v>6</v>
      </c>
      <c r="AI7" s="182">
        <f>SUM(F7:AH7)</f>
        <v>113</v>
      </c>
      <c r="AJ7" s="175"/>
    </row>
    <row r="8" spans="1:36" s="176" customFormat="1" ht="30" customHeight="1">
      <c r="A8" s="173">
        <v>2</v>
      </c>
      <c r="B8" s="197" t="s">
        <v>168</v>
      </c>
      <c r="C8" s="199"/>
      <c r="D8" s="174" t="s">
        <v>156</v>
      </c>
      <c r="E8" s="182">
        <v>5</v>
      </c>
      <c r="F8" s="182">
        <v>8</v>
      </c>
      <c r="G8" s="182"/>
      <c r="H8" s="189"/>
      <c r="I8" s="189"/>
      <c r="J8" s="182">
        <v>6</v>
      </c>
      <c r="K8" s="182">
        <v>5</v>
      </c>
      <c r="L8" s="182">
        <v>8</v>
      </c>
      <c r="M8" s="191"/>
      <c r="N8" s="182"/>
      <c r="O8" s="189"/>
      <c r="P8" s="189"/>
      <c r="Q8" s="182">
        <v>6</v>
      </c>
      <c r="R8" s="182">
        <v>5</v>
      </c>
      <c r="S8" s="182">
        <v>8</v>
      </c>
      <c r="T8" s="182">
        <v>5</v>
      </c>
      <c r="U8" s="191"/>
      <c r="V8" s="189"/>
      <c r="W8" s="189"/>
      <c r="X8" s="182">
        <v>6</v>
      </c>
      <c r="Y8" s="182">
        <v>5</v>
      </c>
      <c r="Z8" s="182">
        <v>8</v>
      </c>
      <c r="AA8" s="182">
        <v>5</v>
      </c>
      <c r="AB8" s="182"/>
      <c r="AC8" s="189"/>
      <c r="AD8" s="189"/>
      <c r="AE8" s="182">
        <v>6</v>
      </c>
      <c r="AF8" s="182">
        <v>5</v>
      </c>
      <c r="AG8" s="182">
        <v>8</v>
      </c>
      <c r="AH8" s="182">
        <v>5</v>
      </c>
      <c r="AI8" s="182">
        <f aca="true" t="shared" si="0" ref="AI8:AI14">SUM(E8:AG8)</f>
        <v>99</v>
      </c>
      <c r="AJ8" s="175"/>
    </row>
    <row r="9" spans="1:36" s="176" customFormat="1" ht="30" customHeight="1">
      <c r="A9" s="173">
        <v>3</v>
      </c>
      <c r="B9" s="197"/>
      <c r="C9" s="199"/>
      <c r="D9" s="174"/>
      <c r="E9" s="182"/>
      <c r="F9" s="182"/>
      <c r="G9" s="182"/>
      <c r="H9" s="189"/>
      <c r="I9" s="189"/>
      <c r="J9" s="182"/>
      <c r="K9" s="182"/>
      <c r="L9" s="182"/>
      <c r="M9" s="191"/>
      <c r="N9" s="182"/>
      <c r="O9" s="189"/>
      <c r="P9" s="189"/>
      <c r="Q9" s="182"/>
      <c r="R9" s="182"/>
      <c r="S9" s="182"/>
      <c r="T9" s="182"/>
      <c r="U9" s="191"/>
      <c r="V9" s="189"/>
      <c r="W9" s="189"/>
      <c r="X9" s="182"/>
      <c r="Y9" s="182"/>
      <c r="Z9" s="182"/>
      <c r="AA9" s="182"/>
      <c r="AB9" s="182"/>
      <c r="AC9" s="189"/>
      <c r="AD9" s="189"/>
      <c r="AE9" s="182"/>
      <c r="AF9" s="182"/>
      <c r="AG9" s="182"/>
      <c r="AH9" s="182"/>
      <c r="AI9" s="182">
        <f t="shared" si="0"/>
        <v>0</v>
      </c>
      <c r="AJ9" s="175"/>
    </row>
    <row r="10" spans="1:36" s="176" customFormat="1" ht="30" customHeight="1">
      <c r="A10" s="173">
        <v>4</v>
      </c>
      <c r="B10" s="197"/>
      <c r="C10" s="198"/>
      <c r="D10" s="174"/>
      <c r="E10" s="182"/>
      <c r="F10" s="182"/>
      <c r="G10" s="182"/>
      <c r="H10" s="189"/>
      <c r="I10" s="189"/>
      <c r="J10" s="182"/>
      <c r="K10" s="182"/>
      <c r="L10" s="182"/>
      <c r="M10" s="191"/>
      <c r="N10" s="182"/>
      <c r="O10" s="189"/>
      <c r="P10" s="189"/>
      <c r="Q10" s="182"/>
      <c r="R10" s="182"/>
      <c r="S10" s="182"/>
      <c r="T10" s="182"/>
      <c r="U10" s="191"/>
      <c r="V10" s="189"/>
      <c r="W10" s="189"/>
      <c r="X10" s="182"/>
      <c r="Y10" s="182"/>
      <c r="Z10" s="182"/>
      <c r="AA10" s="182"/>
      <c r="AB10" s="182"/>
      <c r="AC10" s="189"/>
      <c r="AD10" s="189"/>
      <c r="AE10" s="182"/>
      <c r="AF10" s="182"/>
      <c r="AG10" s="182"/>
      <c r="AH10" s="182"/>
      <c r="AI10" s="182">
        <f t="shared" si="0"/>
        <v>0</v>
      </c>
      <c r="AJ10" s="175"/>
    </row>
    <row r="11" spans="1:36" s="176" customFormat="1" ht="30" customHeight="1">
      <c r="A11" s="173">
        <v>5</v>
      </c>
      <c r="B11" s="197"/>
      <c r="C11" s="198"/>
      <c r="D11" s="174"/>
      <c r="E11" s="182"/>
      <c r="F11" s="182"/>
      <c r="G11" s="182"/>
      <c r="H11" s="189"/>
      <c r="I11" s="189"/>
      <c r="J11" s="182"/>
      <c r="K11" s="182"/>
      <c r="L11" s="182"/>
      <c r="M11" s="191"/>
      <c r="N11" s="182"/>
      <c r="O11" s="189"/>
      <c r="P11" s="189"/>
      <c r="Q11" s="182"/>
      <c r="R11" s="182"/>
      <c r="S11" s="182"/>
      <c r="T11" s="182"/>
      <c r="U11" s="191"/>
      <c r="V11" s="189"/>
      <c r="W11" s="189"/>
      <c r="X11" s="182"/>
      <c r="Y11" s="182"/>
      <c r="Z11" s="182"/>
      <c r="AA11" s="182"/>
      <c r="AB11" s="182"/>
      <c r="AC11" s="189"/>
      <c r="AD11" s="189"/>
      <c r="AE11" s="182"/>
      <c r="AF11" s="182"/>
      <c r="AG11" s="182"/>
      <c r="AH11" s="182"/>
      <c r="AI11" s="182">
        <f t="shared" si="0"/>
        <v>0</v>
      </c>
      <c r="AJ11" s="175"/>
    </row>
    <row r="12" spans="1:36" s="176" customFormat="1" ht="30" customHeight="1">
      <c r="A12" s="173">
        <v>6</v>
      </c>
      <c r="B12" s="197"/>
      <c r="C12" s="198"/>
      <c r="D12" s="174"/>
      <c r="E12" s="182"/>
      <c r="F12" s="182"/>
      <c r="G12" s="182"/>
      <c r="H12" s="189"/>
      <c r="I12" s="189"/>
      <c r="J12" s="182"/>
      <c r="K12" s="182"/>
      <c r="L12" s="182"/>
      <c r="M12" s="191"/>
      <c r="N12" s="182"/>
      <c r="O12" s="189"/>
      <c r="P12" s="189"/>
      <c r="Q12" s="182"/>
      <c r="R12" s="182"/>
      <c r="S12" s="182"/>
      <c r="T12" s="182"/>
      <c r="U12" s="191"/>
      <c r="V12" s="189"/>
      <c r="W12" s="189"/>
      <c r="X12" s="182"/>
      <c r="Y12" s="182"/>
      <c r="Z12" s="182"/>
      <c r="AA12" s="182"/>
      <c r="AB12" s="182"/>
      <c r="AC12" s="189"/>
      <c r="AD12" s="189"/>
      <c r="AE12" s="182"/>
      <c r="AF12" s="182"/>
      <c r="AG12" s="182"/>
      <c r="AH12" s="182"/>
      <c r="AI12" s="182">
        <f t="shared" si="0"/>
        <v>0</v>
      </c>
      <c r="AJ12" s="175"/>
    </row>
    <row r="13" spans="1:36" s="176" customFormat="1" ht="30" customHeight="1">
      <c r="A13" s="173">
        <v>7</v>
      </c>
      <c r="B13" s="197"/>
      <c r="C13" s="198"/>
      <c r="D13" s="174"/>
      <c r="E13" s="182"/>
      <c r="F13" s="182"/>
      <c r="G13" s="182"/>
      <c r="H13" s="189"/>
      <c r="I13" s="189"/>
      <c r="J13" s="182"/>
      <c r="K13" s="182"/>
      <c r="L13" s="182"/>
      <c r="M13" s="191"/>
      <c r="N13" s="182"/>
      <c r="O13" s="189"/>
      <c r="P13" s="189"/>
      <c r="Q13" s="182"/>
      <c r="R13" s="182"/>
      <c r="S13" s="182"/>
      <c r="T13" s="182"/>
      <c r="U13" s="191"/>
      <c r="V13" s="189"/>
      <c r="W13" s="189"/>
      <c r="X13" s="182"/>
      <c r="Y13" s="182"/>
      <c r="Z13" s="182"/>
      <c r="AA13" s="182"/>
      <c r="AB13" s="182"/>
      <c r="AC13" s="189"/>
      <c r="AD13" s="189"/>
      <c r="AE13" s="182"/>
      <c r="AF13" s="182"/>
      <c r="AG13" s="182"/>
      <c r="AH13" s="182"/>
      <c r="AI13" s="182">
        <f t="shared" si="0"/>
        <v>0</v>
      </c>
      <c r="AJ13" s="175"/>
    </row>
    <row r="14" spans="1:36" s="176" customFormat="1" ht="30" customHeight="1">
      <c r="A14" s="173">
        <v>8</v>
      </c>
      <c r="B14" s="197"/>
      <c r="C14" s="198"/>
      <c r="D14" s="174"/>
      <c r="E14" s="182"/>
      <c r="F14" s="182"/>
      <c r="G14" s="182"/>
      <c r="H14" s="189"/>
      <c r="I14" s="189"/>
      <c r="J14" s="182"/>
      <c r="K14" s="182"/>
      <c r="L14" s="182"/>
      <c r="M14" s="191"/>
      <c r="N14" s="182"/>
      <c r="O14" s="189"/>
      <c r="P14" s="189"/>
      <c r="Q14" s="182"/>
      <c r="R14" s="182"/>
      <c r="S14" s="182"/>
      <c r="T14" s="182"/>
      <c r="U14" s="191"/>
      <c r="V14" s="189"/>
      <c r="W14" s="189"/>
      <c r="X14" s="182"/>
      <c r="Y14" s="182"/>
      <c r="Z14" s="182"/>
      <c r="AA14" s="182"/>
      <c r="AB14" s="182"/>
      <c r="AC14" s="189"/>
      <c r="AD14" s="189"/>
      <c r="AE14" s="182"/>
      <c r="AF14" s="182"/>
      <c r="AG14" s="182"/>
      <c r="AH14" s="182"/>
      <c r="AI14" s="182">
        <f t="shared" si="0"/>
        <v>0</v>
      </c>
      <c r="AJ14" s="175"/>
    </row>
    <row r="15" spans="1:36" s="176" customFormat="1" ht="30" customHeight="1">
      <c r="A15" s="173">
        <v>9</v>
      </c>
      <c r="B15" s="183"/>
      <c r="C15" s="184"/>
      <c r="D15" s="174"/>
      <c r="E15" s="182"/>
      <c r="F15" s="182"/>
      <c r="G15" s="182"/>
      <c r="H15" s="189"/>
      <c r="I15" s="189"/>
      <c r="J15" s="182"/>
      <c r="K15" s="182"/>
      <c r="L15" s="182"/>
      <c r="M15" s="191"/>
      <c r="N15" s="182"/>
      <c r="O15" s="189"/>
      <c r="P15" s="189"/>
      <c r="Q15" s="182"/>
      <c r="R15" s="182"/>
      <c r="S15" s="182"/>
      <c r="T15" s="182"/>
      <c r="U15" s="191"/>
      <c r="V15" s="189"/>
      <c r="W15" s="189"/>
      <c r="X15" s="182"/>
      <c r="Y15" s="182"/>
      <c r="Z15" s="182"/>
      <c r="AA15" s="182"/>
      <c r="AB15" s="182"/>
      <c r="AC15" s="189"/>
      <c r="AD15" s="189"/>
      <c r="AE15" s="182"/>
      <c r="AF15" s="182"/>
      <c r="AG15" s="182"/>
      <c r="AH15" s="182"/>
      <c r="AI15" s="182"/>
      <c r="AJ15" s="175"/>
    </row>
    <row r="16" spans="1:36" s="176" customFormat="1" ht="30" customHeight="1">
      <c r="A16" s="173">
        <v>10</v>
      </c>
      <c r="B16" s="183"/>
      <c r="C16" s="184"/>
      <c r="D16" s="174"/>
      <c r="E16" s="182"/>
      <c r="F16" s="182"/>
      <c r="G16" s="182"/>
      <c r="H16" s="189"/>
      <c r="I16" s="189"/>
      <c r="J16" s="182"/>
      <c r="K16" s="182"/>
      <c r="L16" s="182"/>
      <c r="M16" s="191"/>
      <c r="N16" s="182"/>
      <c r="O16" s="189"/>
      <c r="P16" s="189"/>
      <c r="Q16" s="182"/>
      <c r="R16" s="182"/>
      <c r="S16" s="182"/>
      <c r="T16" s="182"/>
      <c r="U16" s="191"/>
      <c r="V16" s="189"/>
      <c r="W16" s="189"/>
      <c r="X16" s="182"/>
      <c r="Y16" s="182"/>
      <c r="Z16" s="182"/>
      <c r="AA16" s="182"/>
      <c r="AB16" s="182"/>
      <c r="AC16" s="189"/>
      <c r="AD16" s="189"/>
      <c r="AE16" s="182"/>
      <c r="AF16" s="182"/>
      <c r="AG16" s="182"/>
      <c r="AH16" s="182"/>
      <c r="AI16" s="182"/>
      <c r="AJ16" s="175"/>
    </row>
    <row r="17" spans="1:36" s="176" customFormat="1" ht="30" customHeight="1">
      <c r="A17" s="173">
        <v>11</v>
      </c>
      <c r="B17" s="183"/>
      <c r="C17" s="184"/>
      <c r="D17" s="174"/>
      <c r="E17" s="182"/>
      <c r="F17" s="182"/>
      <c r="G17" s="182"/>
      <c r="H17" s="189"/>
      <c r="I17" s="189"/>
      <c r="J17" s="182"/>
      <c r="K17" s="182"/>
      <c r="L17" s="182"/>
      <c r="M17" s="191"/>
      <c r="N17" s="182"/>
      <c r="O17" s="189"/>
      <c r="P17" s="189"/>
      <c r="Q17" s="182"/>
      <c r="R17" s="182"/>
      <c r="S17" s="182"/>
      <c r="T17" s="182"/>
      <c r="U17" s="191"/>
      <c r="V17" s="189"/>
      <c r="W17" s="189"/>
      <c r="X17" s="182"/>
      <c r="Y17" s="182"/>
      <c r="Z17" s="182"/>
      <c r="AA17" s="182"/>
      <c r="AB17" s="182"/>
      <c r="AC17" s="189"/>
      <c r="AD17" s="189"/>
      <c r="AE17" s="182"/>
      <c r="AF17" s="182"/>
      <c r="AG17" s="182"/>
      <c r="AH17" s="182"/>
      <c r="AI17" s="182"/>
      <c r="AJ17" s="175"/>
    </row>
    <row r="18" spans="1:36" s="176" customFormat="1" ht="30" customHeight="1">
      <c r="A18" s="173">
        <v>12</v>
      </c>
      <c r="B18" s="183"/>
      <c r="C18" s="184"/>
      <c r="D18" s="174"/>
      <c r="E18" s="182"/>
      <c r="F18" s="182"/>
      <c r="G18" s="182"/>
      <c r="H18" s="189"/>
      <c r="I18" s="189"/>
      <c r="J18" s="182"/>
      <c r="K18" s="182"/>
      <c r="L18" s="182"/>
      <c r="M18" s="191"/>
      <c r="N18" s="182"/>
      <c r="O18" s="189"/>
      <c r="P18" s="189"/>
      <c r="Q18" s="182"/>
      <c r="R18" s="182"/>
      <c r="S18" s="182"/>
      <c r="T18" s="182"/>
      <c r="U18" s="191"/>
      <c r="V18" s="189"/>
      <c r="W18" s="189"/>
      <c r="X18" s="182"/>
      <c r="Y18" s="182"/>
      <c r="Z18" s="182"/>
      <c r="AA18" s="182"/>
      <c r="AB18" s="182"/>
      <c r="AC18" s="189"/>
      <c r="AD18" s="189"/>
      <c r="AE18" s="182"/>
      <c r="AF18" s="182"/>
      <c r="AG18" s="182"/>
      <c r="AH18" s="182"/>
      <c r="AI18" s="182"/>
      <c r="AJ18" s="175"/>
    </row>
    <row r="19" spans="1:36" s="176" customFormat="1" ht="30" customHeight="1">
      <c r="A19" s="173">
        <v>13</v>
      </c>
      <c r="B19" s="183"/>
      <c r="C19" s="184"/>
      <c r="D19" s="174"/>
      <c r="E19" s="182"/>
      <c r="F19" s="182"/>
      <c r="G19" s="182"/>
      <c r="H19" s="189"/>
      <c r="I19" s="189"/>
      <c r="J19" s="182"/>
      <c r="K19" s="182"/>
      <c r="L19" s="182"/>
      <c r="M19" s="191"/>
      <c r="N19" s="182"/>
      <c r="O19" s="189"/>
      <c r="P19" s="189"/>
      <c r="Q19" s="182"/>
      <c r="R19" s="182"/>
      <c r="S19" s="182"/>
      <c r="T19" s="182"/>
      <c r="U19" s="191"/>
      <c r="V19" s="189"/>
      <c r="W19" s="189"/>
      <c r="X19" s="182"/>
      <c r="Y19" s="182"/>
      <c r="Z19" s="182"/>
      <c r="AA19" s="182"/>
      <c r="AB19" s="182"/>
      <c r="AC19" s="189"/>
      <c r="AD19" s="189"/>
      <c r="AE19" s="182"/>
      <c r="AF19" s="182"/>
      <c r="AG19" s="182"/>
      <c r="AH19" s="182"/>
      <c r="AI19" s="182"/>
      <c r="AJ19" s="175"/>
    </row>
    <row r="20" spans="1:36" s="176" customFormat="1" ht="30" customHeight="1">
      <c r="A20" s="173">
        <v>14</v>
      </c>
      <c r="B20" s="197"/>
      <c r="C20" s="198"/>
      <c r="D20" s="174"/>
      <c r="E20" s="182"/>
      <c r="F20" s="182"/>
      <c r="G20" s="182"/>
      <c r="H20" s="189"/>
      <c r="I20" s="189"/>
      <c r="J20" s="182"/>
      <c r="K20" s="182"/>
      <c r="L20" s="182"/>
      <c r="M20" s="191"/>
      <c r="N20" s="182"/>
      <c r="O20" s="189"/>
      <c r="P20" s="189"/>
      <c r="Q20" s="182"/>
      <c r="R20" s="182"/>
      <c r="S20" s="182"/>
      <c r="T20" s="182"/>
      <c r="U20" s="191"/>
      <c r="V20" s="189"/>
      <c r="W20" s="189"/>
      <c r="X20" s="182"/>
      <c r="Y20" s="182"/>
      <c r="Z20" s="182"/>
      <c r="AA20" s="182"/>
      <c r="AB20" s="182"/>
      <c r="AC20" s="189"/>
      <c r="AD20" s="189"/>
      <c r="AE20" s="182"/>
      <c r="AF20" s="182"/>
      <c r="AG20" s="182"/>
      <c r="AH20" s="182"/>
      <c r="AI20" s="182"/>
      <c r="AJ20" s="175"/>
    </row>
    <row r="21" spans="1:36" ht="21.75" customHeight="1">
      <c r="A21" s="43"/>
      <c r="B21" s="204" t="s">
        <v>5</v>
      </c>
      <c r="C21" s="204"/>
      <c r="D21" s="204"/>
      <c r="E21" s="182"/>
      <c r="F21" s="182"/>
      <c r="G21" s="182"/>
      <c r="H21" s="189"/>
      <c r="I21" s="189"/>
      <c r="J21" s="182"/>
      <c r="K21" s="182"/>
      <c r="L21" s="182"/>
      <c r="M21" s="191"/>
      <c r="N21" s="182"/>
      <c r="O21" s="189"/>
      <c r="P21" s="189"/>
      <c r="Q21" s="182"/>
      <c r="R21" s="182"/>
      <c r="S21" s="182"/>
      <c r="T21" s="182"/>
      <c r="U21" s="191"/>
      <c r="V21" s="189"/>
      <c r="W21" s="189"/>
      <c r="X21" s="182"/>
      <c r="Y21" s="182"/>
      <c r="Z21" s="182"/>
      <c r="AA21" s="182"/>
      <c r="AB21" s="182"/>
      <c r="AC21" s="189"/>
      <c r="AD21" s="189"/>
      <c r="AE21" s="182"/>
      <c r="AF21" s="182"/>
      <c r="AG21" s="182"/>
      <c r="AH21" s="182"/>
      <c r="AI21" s="182">
        <f>SUM(E21:AG21)</f>
        <v>0</v>
      </c>
      <c r="AJ21" s="120"/>
    </row>
    <row r="22" spans="1:36" ht="16.5" customHeight="1">
      <c r="A22" s="43"/>
      <c r="B22" s="95"/>
      <c r="C22" s="95"/>
      <c r="D22" s="96" t="s">
        <v>118</v>
      </c>
      <c r="E22" s="200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2"/>
    </row>
    <row r="23" spans="1:36" ht="24" customHeight="1">
      <c r="A23" s="52"/>
      <c r="B23" s="13" t="str">
        <f>" Şabanözü Anadolu Lisesinde yukarıda belirtilen görevlilerce "&amp;AC3&amp;" tarihleri arasında ["&amp;AI21&amp;"] saat ekders okutulmuştur."</f>
        <v> Şabanözü Anadolu Lisesinde yukarıda belirtilen görevlilerce 15.04.2015 -14.05.2015 tarihleri arasında [0] saat ekders okutulmuştur.</v>
      </c>
      <c r="C23" s="53"/>
      <c r="D23" s="53"/>
      <c r="E23" s="121"/>
      <c r="F23" s="122"/>
      <c r="G23" s="122"/>
      <c r="H23" s="122"/>
      <c r="I23" s="123"/>
      <c r="J23" s="93"/>
      <c r="K23" s="124"/>
      <c r="L23" s="124"/>
      <c r="M23" s="124"/>
      <c r="N23" s="124"/>
      <c r="O23" s="124"/>
      <c r="P23" s="125"/>
      <c r="Q23" s="123"/>
      <c r="R23" s="123"/>
      <c r="S23" s="123"/>
      <c r="T23" s="54"/>
      <c r="U23" s="54"/>
      <c r="V23" s="126"/>
      <c r="W23" s="123"/>
      <c r="X23" s="123"/>
      <c r="Y23" s="127"/>
      <c r="Z23" s="127"/>
      <c r="AA23" s="91"/>
      <c r="AB23" s="91"/>
      <c r="AC23" s="91"/>
      <c r="AD23" s="91"/>
      <c r="AE23" s="94"/>
      <c r="AF23" s="94"/>
      <c r="AG23" s="94"/>
      <c r="AH23" s="94"/>
      <c r="AI23" s="92"/>
      <c r="AJ23" s="55"/>
    </row>
    <row r="24" spans="1:36" ht="24" customHeight="1">
      <c r="A24" s="52"/>
      <c r="B24" s="13"/>
      <c r="C24" s="53"/>
      <c r="D24" s="53"/>
      <c r="E24" s="121"/>
      <c r="F24" s="122"/>
      <c r="G24" s="122"/>
      <c r="H24" s="122"/>
      <c r="I24" s="123"/>
      <c r="J24" s="93"/>
      <c r="K24" s="124"/>
      <c r="L24" s="124"/>
      <c r="M24" s="124"/>
      <c r="N24" s="124"/>
      <c r="O24" s="124"/>
      <c r="P24" s="125"/>
      <c r="Q24" s="123"/>
      <c r="R24" s="123"/>
      <c r="S24" s="123"/>
      <c r="T24" s="54"/>
      <c r="U24" s="54"/>
      <c r="V24" s="126"/>
      <c r="W24" s="123"/>
      <c r="X24" s="123"/>
      <c r="Y24" s="127"/>
      <c r="Z24" s="127"/>
      <c r="AA24" s="91"/>
      <c r="AB24" s="91"/>
      <c r="AC24" s="91"/>
      <c r="AD24" s="91"/>
      <c r="AE24" s="94"/>
      <c r="AF24" s="94"/>
      <c r="AG24" s="94"/>
      <c r="AH24" s="94"/>
      <c r="AI24" s="92"/>
      <c r="AJ24" s="55"/>
    </row>
    <row r="25" spans="1:36" ht="24" customHeight="1">
      <c r="A25" s="52"/>
      <c r="B25" s="13"/>
      <c r="C25" s="53"/>
      <c r="D25" s="53"/>
      <c r="E25" s="121"/>
      <c r="F25" s="122"/>
      <c r="G25" s="122"/>
      <c r="H25" s="122"/>
      <c r="I25" s="123"/>
      <c r="J25" s="93"/>
      <c r="K25" s="124"/>
      <c r="L25" s="124"/>
      <c r="M25" s="124"/>
      <c r="N25" s="124"/>
      <c r="O25" s="124"/>
      <c r="P25" s="125"/>
      <c r="Q25" s="123"/>
      <c r="R25" s="123"/>
      <c r="S25" s="123"/>
      <c r="T25" s="54"/>
      <c r="U25" s="54"/>
      <c r="V25" s="126"/>
      <c r="W25" s="123"/>
      <c r="X25" s="123"/>
      <c r="Y25" s="127"/>
      <c r="Z25" s="127"/>
      <c r="AA25" s="91"/>
      <c r="AB25" s="91"/>
      <c r="AC25" s="91"/>
      <c r="AD25" s="91"/>
      <c r="AE25" s="94"/>
      <c r="AF25" s="94"/>
      <c r="AG25" s="94"/>
      <c r="AH25" s="94"/>
      <c r="AI25" s="92"/>
      <c r="AJ25" s="55"/>
    </row>
    <row r="26" spans="1:36" ht="24" customHeight="1">
      <c r="A26" s="52"/>
      <c r="B26" s="13"/>
      <c r="C26" s="53"/>
      <c r="D26" s="53"/>
      <c r="E26" s="121"/>
      <c r="F26" s="122"/>
      <c r="G26" s="122"/>
      <c r="H26" s="122"/>
      <c r="I26" s="123"/>
      <c r="J26" s="93"/>
      <c r="K26" s="124"/>
      <c r="L26" s="124"/>
      <c r="M26" s="124"/>
      <c r="N26" s="124"/>
      <c r="O26" s="124"/>
      <c r="P26" s="125"/>
      <c r="Q26" s="123"/>
      <c r="R26" s="123"/>
      <c r="S26" s="123"/>
      <c r="T26" s="54"/>
      <c r="U26" s="54"/>
      <c r="V26" s="126"/>
      <c r="W26" s="123"/>
      <c r="X26" s="123"/>
      <c r="Y26" s="127"/>
      <c r="Z26" s="127"/>
      <c r="AA26" s="91"/>
      <c r="AB26" s="91"/>
      <c r="AC26" s="91"/>
      <c r="AD26" s="91"/>
      <c r="AE26" s="94"/>
      <c r="AF26" s="94"/>
      <c r="AG26" s="94"/>
      <c r="AH26" s="94"/>
      <c r="AI26" s="92"/>
      <c r="AJ26" s="55"/>
    </row>
    <row r="27" spans="1:36" ht="50.25" customHeight="1">
      <c r="A27" s="52"/>
      <c r="C27" s="56"/>
      <c r="D27" s="42"/>
      <c r="E27" s="123"/>
      <c r="F27" s="92"/>
      <c r="G27" s="92"/>
      <c r="H27" s="92"/>
      <c r="I27" s="123"/>
      <c r="J27" s="123"/>
      <c r="K27" s="203"/>
      <c r="L27" s="203"/>
      <c r="M27" s="203"/>
      <c r="N27" s="203"/>
      <c r="O27" s="203"/>
      <c r="P27" s="127"/>
      <c r="Q27" s="127"/>
      <c r="R27" s="127"/>
      <c r="S27" s="92"/>
      <c r="T27" s="92"/>
      <c r="U27" s="92"/>
      <c r="V27" s="92"/>
      <c r="W27" s="92"/>
      <c r="X27" s="127"/>
      <c r="Y27" s="127"/>
      <c r="Z27" s="203" t="s">
        <v>21</v>
      </c>
      <c r="AA27" s="203"/>
      <c r="AB27" s="203"/>
      <c r="AC27" s="203"/>
      <c r="AD27" s="203"/>
      <c r="AE27" s="127"/>
      <c r="AF27" s="127"/>
      <c r="AG27" s="127"/>
      <c r="AH27" s="127"/>
      <c r="AI27" s="127"/>
      <c r="AJ27" s="55"/>
    </row>
    <row r="28" spans="1:36" ht="18" customHeight="1">
      <c r="A28" s="52"/>
      <c r="B28" s="42"/>
      <c r="C28" s="56"/>
      <c r="E28" s="92"/>
      <c r="F28" s="92"/>
      <c r="G28" s="92"/>
      <c r="H28" s="92"/>
      <c r="I28" s="92"/>
      <c r="J28" s="215"/>
      <c r="K28" s="215"/>
      <c r="L28" s="215"/>
      <c r="M28" s="215"/>
      <c r="N28" s="215"/>
      <c r="O28" s="215"/>
      <c r="P28" s="215"/>
      <c r="Q28" s="215"/>
      <c r="R28" s="215"/>
      <c r="S28" s="127"/>
      <c r="T28" s="127"/>
      <c r="U28" s="127"/>
      <c r="V28" s="127"/>
      <c r="W28" s="127"/>
      <c r="X28" s="123"/>
      <c r="Y28" s="129"/>
      <c r="Z28" s="205" t="s">
        <v>169</v>
      </c>
      <c r="AA28" s="205"/>
      <c r="AB28" s="205"/>
      <c r="AC28" s="205"/>
      <c r="AD28" s="205"/>
      <c r="AE28" s="129"/>
      <c r="AF28" s="129"/>
      <c r="AG28" s="129"/>
      <c r="AH28" s="129"/>
      <c r="AI28" s="127"/>
      <c r="AJ28" s="55"/>
    </row>
    <row r="29" spans="1:36" ht="15">
      <c r="A29" s="52"/>
      <c r="B29" s="42"/>
      <c r="C29" s="56"/>
      <c r="E29" s="127"/>
      <c r="F29" s="130"/>
      <c r="G29" s="128"/>
      <c r="H29" s="128"/>
      <c r="I29" s="128"/>
      <c r="J29" s="128"/>
      <c r="K29" s="92"/>
      <c r="L29" s="92"/>
      <c r="M29" s="92"/>
      <c r="N29" s="131"/>
      <c r="O29" s="92"/>
      <c r="P29" s="92"/>
      <c r="Q29" s="92"/>
      <c r="R29" s="92"/>
      <c r="S29" s="127"/>
      <c r="T29" s="127"/>
      <c r="U29" s="127"/>
      <c r="V29" s="123"/>
      <c r="W29" s="123"/>
      <c r="X29" s="127"/>
      <c r="Y29" s="128"/>
      <c r="Z29" s="205"/>
      <c r="AA29" s="205"/>
      <c r="AB29" s="205"/>
      <c r="AC29" s="205"/>
      <c r="AD29" s="205"/>
      <c r="AE29" s="92"/>
      <c r="AF29" s="92"/>
      <c r="AG29" s="92"/>
      <c r="AH29" s="92"/>
      <c r="AI29" s="123"/>
      <c r="AJ29" s="132"/>
    </row>
    <row r="30" spans="1:36" ht="15.75" thickBot="1">
      <c r="A30" s="57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9"/>
    </row>
    <row r="31" spans="1:36" ht="1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</row>
    <row r="32" spans="1:36" ht="1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</row>
    <row r="33" spans="1:36" ht="1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</row>
    <row r="34" spans="1:36" ht="1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</row>
  </sheetData>
  <sheetProtection/>
  <mergeCells count="23">
    <mergeCell ref="Z28:AD29"/>
    <mergeCell ref="AC2:AJ2"/>
    <mergeCell ref="AI5:AI6"/>
    <mergeCell ref="B5:D5"/>
    <mergeCell ref="AC3:AJ3"/>
    <mergeCell ref="B6:C6"/>
    <mergeCell ref="J28:R28"/>
    <mergeCell ref="B12:C12"/>
    <mergeCell ref="K27:O27"/>
    <mergeCell ref="B8:C8"/>
    <mergeCell ref="E22:AJ22"/>
    <mergeCell ref="B14:C14"/>
    <mergeCell ref="B13:C13"/>
    <mergeCell ref="B11:C11"/>
    <mergeCell ref="Z27:AD27"/>
    <mergeCell ref="B21:D21"/>
    <mergeCell ref="B20:C20"/>
    <mergeCell ref="A5:A6"/>
    <mergeCell ref="AJ5:AJ6"/>
    <mergeCell ref="E5:AG5"/>
    <mergeCell ref="B10:C10"/>
    <mergeCell ref="B7:C7"/>
    <mergeCell ref="B9:C9"/>
  </mergeCells>
  <printOptions horizontalCentered="1"/>
  <pageMargins left="0.1968503937007874" right="0.2755905511811024" top="0.3937007874015748" bottom="0.4724409448818898" header="0.2755905511811024" footer="0.35433070866141736"/>
  <pageSetup horizontalDpi="120" verticalDpi="12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9"/>
  <dimension ref="A1:BH37"/>
  <sheetViews>
    <sheetView showGridLines="0" showZeros="0" tabSelected="1" zoomScale="75" zoomScaleNormal="75" zoomScalePageLayoutView="0" workbookViewId="0" topLeftCell="A1">
      <selection activeCell="H13" sqref="H13"/>
    </sheetView>
  </sheetViews>
  <sheetFormatPr defaultColWidth="8" defaultRowHeight="15"/>
  <cols>
    <col min="1" max="1" width="5.59765625" style="15" customWidth="1"/>
    <col min="2" max="2" width="9.3984375" style="15" customWidth="1"/>
    <col min="3" max="3" width="16.8984375" style="15" customWidth="1"/>
    <col min="4" max="4" width="6.5" style="15" customWidth="1"/>
    <col min="5" max="5" width="6.8984375" style="15" customWidth="1"/>
    <col min="6" max="6" width="8.19921875" style="15" customWidth="1"/>
    <col min="7" max="7" width="9.69921875" style="15" customWidth="1"/>
    <col min="8" max="8" width="14.59765625" style="15" customWidth="1"/>
    <col min="9" max="9" width="9.3984375" style="15" customWidth="1"/>
    <col min="10" max="10" width="12.59765625" style="15" customWidth="1"/>
    <col min="11" max="11" width="11.5" style="15" customWidth="1"/>
    <col min="12" max="12" width="10" style="15" customWidth="1"/>
    <col min="13" max="13" width="16.69921875" style="15" customWidth="1"/>
    <col min="14" max="14" width="10.8984375" style="15" customWidth="1"/>
    <col min="15" max="15" width="9.09765625" style="15" customWidth="1"/>
    <col min="16" max="16" width="9.3984375" style="15" customWidth="1"/>
    <col min="17" max="17" width="9.5" style="15" customWidth="1"/>
    <col min="18" max="18" width="14.69921875" style="15" customWidth="1"/>
    <col min="19" max="20" width="8" style="15" customWidth="1"/>
    <col min="21" max="21" width="8.8984375" style="15" bestFit="1" customWidth="1"/>
    <col min="22" max="16384" width="8" style="15" customWidth="1"/>
  </cols>
  <sheetData>
    <row r="1" spans="2:18" ht="22.5" customHeight="1">
      <c r="B1" s="16" t="s">
        <v>114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9.5" customHeight="1">
      <c r="A2" s="220" t="s">
        <v>119</v>
      </c>
      <c r="B2" s="221"/>
      <c r="C2" s="111">
        <v>1134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9.5" customHeight="1">
      <c r="A3" s="234" t="s">
        <v>99</v>
      </c>
      <c r="B3" s="235"/>
      <c r="C3" s="110">
        <v>0.076998</v>
      </c>
      <c r="D3" s="5"/>
      <c r="E3" s="228"/>
      <c r="F3" s="228"/>
      <c r="G3" s="228"/>
      <c r="H3" s="228"/>
      <c r="I3" s="228"/>
      <c r="J3" s="228"/>
      <c r="K3" s="228"/>
      <c r="L3" s="18"/>
      <c r="M3" s="82" t="s">
        <v>38</v>
      </c>
      <c r="N3" s="9" t="s">
        <v>157</v>
      </c>
      <c r="Q3" s="5"/>
      <c r="R3" s="5"/>
    </row>
    <row r="4" spans="1:17" ht="27" customHeight="1">
      <c r="A4" s="229" t="s">
        <v>90</v>
      </c>
      <c r="B4" s="230"/>
      <c r="C4" s="231"/>
      <c r="D4" s="232" t="s">
        <v>158</v>
      </c>
      <c r="E4" s="233"/>
      <c r="F4" s="233"/>
      <c r="G4" s="233"/>
      <c r="H4" s="233"/>
      <c r="I4" s="233"/>
      <c r="J4" s="233"/>
      <c r="K4" s="233"/>
      <c r="L4" s="19"/>
      <c r="M4" s="11" t="s">
        <v>39</v>
      </c>
      <c r="N4" s="13" t="str">
        <f>+puantaj!AC3</f>
        <v>15.04.2015 -14.05.2015</v>
      </c>
      <c r="Q4" s="8"/>
    </row>
    <row r="5" spans="1:18" ht="12" customHeight="1">
      <c r="A5" s="222"/>
      <c r="B5" s="222"/>
      <c r="C5" s="1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27"/>
      <c r="P5" s="227"/>
      <c r="Q5" s="222"/>
      <c r="R5" s="222"/>
    </row>
    <row r="6" spans="1:18" s="10" customFormat="1" ht="18" customHeight="1">
      <c r="A6" s="224" t="s">
        <v>33</v>
      </c>
      <c r="B6" s="225"/>
      <c r="C6" s="225"/>
      <c r="D6" s="225"/>
      <c r="E6" s="225"/>
      <c r="F6" s="226"/>
      <c r="G6" s="224" t="s">
        <v>14</v>
      </c>
      <c r="H6" s="225"/>
      <c r="I6" s="225"/>
      <c r="J6" s="225"/>
      <c r="K6" s="226"/>
      <c r="L6" s="224" t="s">
        <v>15</v>
      </c>
      <c r="M6" s="225"/>
      <c r="N6" s="225"/>
      <c r="O6" s="225"/>
      <c r="P6" s="225"/>
      <c r="Q6" s="226"/>
      <c r="R6" s="12"/>
    </row>
    <row r="7" spans="1:18" s="105" customFormat="1" ht="34.5" customHeight="1">
      <c r="A7" s="236" t="s">
        <v>16</v>
      </c>
      <c r="B7" s="218" t="s">
        <v>17</v>
      </c>
      <c r="C7" s="218" t="s">
        <v>12</v>
      </c>
      <c r="D7" s="236" t="s">
        <v>18</v>
      </c>
      <c r="E7" s="236" t="s">
        <v>98</v>
      </c>
      <c r="F7" s="218" t="s">
        <v>19</v>
      </c>
      <c r="G7" s="218" t="s">
        <v>20</v>
      </c>
      <c r="H7" s="218" t="s">
        <v>100</v>
      </c>
      <c r="I7" s="218" t="s">
        <v>115</v>
      </c>
      <c r="J7" s="103" t="s">
        <v>43</v>
      </c>
      <c r="K7" s="218" t="s">
        <v>28</v>
      </c>
      <c r="L7" s="218" t="s">
        <v>31</v>
      </c>
      <c r="M7" s="104" t="s">
        <v>32</v>
      </c>
      <c r="N7" s="104" t="s">
        <v>8</v>
      </c>
      <c r="O7" s="243" t="s">
        <v>30</v>
      </c>
      <c r="P7" s="244"/>
      <c r="Q7" s="218" t="s">
        <v>29</v>
      </c>
      <c r="R7" s="242" t="s">
        <v>27</v>
      </c>
    </row>
    <row r="8" spans="1:18" s="109" customFormat="1" ht="35.25" customHeight="1">
      <c r="A8" s="237"/>
      <c r="B8" s="219"/>
      <c r="C8" s="219"/>
      <c r="D8" s="237"/>
      <c r="E8" s="237"/>
      <c r="F8" s="219"/>
      <c r="G8" s="219"/>
      <c r="H8" s="219"/>
      <c r="I8" s="219"/>
      <c r="J8" s="106">
        <v>0.205</v>
      </c>
      <c r="K8" s="219"/>
      <c r="L8" s="219"/>
      <c r="M8" s="107">
        <v>0.15</v>
      </c>
      <c r="N8" s="179">
        <v>0.00759</v>
      </c>
      <c r="O8" s="108">
        <v>0.205</v>
      </c>
      <c r="P8" s="107">
        <v>0.14</v>
      </c>
      <c r="Q8" s="219"/>
      <c r="R8" s="219"/>
    </row>
    <row r="9" spans="1:23" s="102" customFormat="1" ht="34.5" customHeight="1">
      <c r="A9" s="98">
        <v>1</v>
      </c>
      <c r="B9" s="98" t="s">
        <v>123</v>
      </c>
      <c r="C9" s="99" t="str">
        <f>+puantaj!B7</f>
        <v>…………………………..</v>
      </c>
      <c r="D9" s="119"/>
      <c r="E9" s="97">
        <f>ROUNDDOWN((F9/7.5),0)</f>
        <v>15</v>
      </c>
      <c r="F9" s="98">
        <f>+puantaj!AI7</f>
        <v>113</v>
      </c>
      <c r="G9" s="100">
        <f>+C$3*140</f>
        <v>10.77972</v>
      </c>
      <c r="H9" s="101">
        <f>ROUND((F9*G9),2)</f>
        <v>1218.11</v>
      </c>
      <c r="I9" s="101">
        <f>IF(M9&gt;U9,U9,M9)</f>
        <v>80.33</v>
      </c>
      <c r="J9" s="101">
        <f>ROUND((H9*J$8),2)</f>
        <v>249.71</v>
      </c>
      <c r="K9" s="101">
        <f>ROUND(SUM(H9+I9+J9),2)</f>
        <v>1548.15</v>
      </c>
      <c r="L9" s="101">
        <f>ROUND((H9-P9),2)</f>
        <v>1047.57</v>
      </c>
      <c r="M9" s="101">
        <f>ROUND((L9*M$8),2)</f>
        <v>157.14</v>
      </c>
      <c r="N9" s="101">
        <f>ROUND((H9*N$8),2)</f>
        <v>9.25</v>
      </c>
      <c r="O9" s="101">
        <f>J9</f>
        <v>249.71</v>
      </c>
      <c r="P9" s="101">
        <f>ROUND((H9*P$8),2)</f>
        <v>170.54</v>
      </c>
      <c r="Q9" s="101">
        <f>ROUND(SUM(M9:P9),2)</f>
        <v>586.64</v>
      </c>
      <c r="R9" s="101">
        <f>K9-Q9</f>
        <v>961.5100000000001</v>
      </c>
      <c r="U9" s="181">
        <v>80.33</v>
      </c>
      <c r="V9" s="181"/>
      <c r="W9" s="181"/>
    </row>
    <row r="10" spans="1:23" s="102" customFormat="1" ht="34.5" customHeight="1">
      <c r="A10" s="98">
        <v>2</v>
      </c>
      <c r="B10" s="98" t="s">
        <v>123</v>
      </c>
      <c r="C10" s="99" t="str">
        <f>+puantaj!B8</f>
        <v>………………………..</v>
      </c>
      <c r="D10" s="119"/>
      <c r="E10" s="97">
        <f aca="true" t="shared" si="0" ref="E10:E22">ROUNDDOWN((F10/7.5),0)</f>
        <v>13</v>
      </c>
      <c r="F10" s="98">
        <f>+puantaj!AI8</f>
        <v>99</v>
      </c>
      <c r="G10" s="100">
        <f>+C$3*140</f>
        <v>10.77972</v>
      </c>
      <c r="H10" s="101">
        <f>ROUND((F10*G10),2)</f>
        <v>1067.19</v>
      </c>
      <c r="I10" s="101">
        <f aca="true" t="shared" si="1" ref="I10:I19">IF(M10&gt;U10,U10,M10)</f>
        <v>80.33</v>
      </c>
      <c r="J10" s="101">
        <f aca="true" t="shared" si="2" ref="J10:J19">ROUND((H10*J$8),2)</f>
        <v>218.77</v>
      </c>
      <c r="K10" s="101">
        <f aca="true" t="shared" si="3" ref="K10:K19">ROUND(SUM(H10+I10+J10),2)</f>
        <v>1366.29</v>
      </c>
      <c r="L10" s="101">
        <f aca="true" t="shared" si="4" ref="L10:L19">ROUND((H10-P10),2)</f>
        <v>917.77</v>
      </c>
      <c r="M10" s="101">
        <f aca="true" t="shared" si="5" ref="M10:M19">ROUND((L10*M$8),2)</f>
        <v>137.67</v>
      </c>
      <c r="N10" s="101">
        <f aca="true" t="shared" si="6" ref="N10:N19">ROUND((H10*N$8),2)</f>
        <v>8.1</v>
      </c>
      <c r="O10" s="101">
        <f aca="true" t="shared" si="7" ref="O10:O19">J10</f>
        <v>218.77</v>
      </c>
      <c r="P10" s="101">
        <f>ROUND((H10*P$8),2)+0.01</f>
        <v>149.42</v>
      </c>
      <c r="Q10" s="101">
        <f aca="true" t="shared" si="8" ref="Q10:Q19">ROUND(SUM(M10:P10),2)</f>
        <v>513.96</v>
      </c>
      <c r="R10" s="101">
        <f aca="true" t="shared" si="9" ref="R10:R19">K10-Q10</f>
        <v>852.3299999999999</v>
      </c>
      <c r="U10" s="181">
        <v>80.33</v>
      </c>
      <c r="V10" s="181"/>
      <c r="W10" s="181"/>
    </row>
    <row r="11" spans="1:23" s="102" customFormat="1" ht="34.5" customHeight="1">
      <c r="A11" s="98">
        <v>3</v>
      </c>
      <c r="B11" s="98"/>
      <c r="C11" s="99">
        <f>+puantaj!B9</f>
        <v>0</v>
      </c>
      <c r="D11" s="119"/>
      <c r="E11" s="97">
        <f t="shared" si="0"/>
        <v>0</v>
      </c>
      <c r="F11" s="98">
        <f>+puantaj!AI9</f>
        <v>0</v>
      </c>
      <c r="G11" s="100"/>
      <c r="H11" s="101">
        <f aca="true" t="shared" si="10" ref="H11:H19">ROUND((F11*G11),2)</f>
        <v>0</v>
      </c>
      <c r="I11" s="101">
        <f t="shared" si="1"/>
        <v>0</v>
      </c>
      <c r="J11" s="101">
        <f t="shared" si="2"/>
        <v>0</v>
      </c>
      <c r="K11" s="101">
        <f t="shared" si="3"/>
        <v>0</v>
      </c>
      <c r="L11" s="101">
        <f t="shared" si="4"/>
        <v>0</v>
      </c>
      <c r="M11" s="101">
        <f t="shared" si="5"/>
        <v>0</v>
      </c>
      <c r="N11" s="101">
        <f t="shared" si="6"/>
        <v>0</v>
      </c>
      <c r="O11" s="101">
        <f t="shared" si="7"/>
        <v>0</v>
      </c>
      <c r="P11" s="101">
        <f aca="true" t="shared" si="11" ref="P11:P19">ROUND((H11*P$8),2)</f>
        <v>0</v>
      </c>
      <c r="Q11" s="101">
        <f t="shared" si="8"/>
        <v>0</v>
      </c>
      <c r="R11" s="101">
        <f t="shared" si="9"/>
        <v>0</v>
      </c>
      <c r="U11" s="181"/>
      <c r="V11" s="181"/>
      <c r="W11" s="181"/>
    </row>
    <row r="12" spans="1:23" s="102" customFormat="1" ht="34.5" customHeight="1">
      <c r="A12" s="98">
        <v>4</v>
      </c>
      <c r="B12" s="98"/>
      <c r="C12" s="99">
        <f>+puantaj!B10</f>
        <v>0</v>
      </c>
      <c r="D12" s="119"/>
      <c r="E12" s="97">
        <f t="shared" si="0"/>
        <v>0</v>
      </c>
      <c r="F12" s="98">
        <f>+puantaj!AI10</f>
        <v>0</v>
      </c>
      <c r="G12" s="100"/>
      <c r="H12" s="101">
        <f t="shared" si="10"/>
        <v>0</v>
      </c>
      <c r="I12" s="101">
        <f t="shared" si="1"/>
        <v>0</v>
      </c>
      <c r="J12" s="101">
        <f t="shared" si="2"/>
        <v>0</v>
      </c>
      <c r="K12" s="101">
        <f t="shared" si="3"/>
        <v>0</v>
      </c>
      <c r="L12" s="101">
        <f t="shared" si="4"/>
        <v>0</v>
      </c>
      <c r="M12" s="101">
        <f t="shared" si="5"/>
        <v>0</v>
      </c>
      <c r="N12" s="101">
        <f t="shared" si="6"/>
        <v>0</v>
      </c>
      <c r="O12" s="101">
        <f t="shared" si="7"/>
        <v>0</v>
      </c>
      <c r="P12" s="101">
        <f t="shared" si="11"/>
        <v>0</v>
      </c>
      <c r="Q12" s="101">
        <f t="shared" si="8"/>
        <v>0</v>
      </c>
      <c r="R12" s="101">
        <f t="shared" si="9"/>
        <v>0</v>
      </c>
      <c r="U12" s="181"/>
      <c r="V12" s="181"/>
      <c r="W12" s="181"/>
    </row>
    <row r="13" spans="1:23" s="102" customFormat="1" ht="34.5" customHeight="1">
      <c r="A13" s="98">
        <v>5</v>
      </c>
      <c r="B13" s="98"/>
      <c r="C13" s="99">
        <f>+puantaj!B11</f>
        <v>0</v>
      </c>
      <c r="D13" s="119"/>
      <c r="E13" s="97">
        <f t="shared" si="0"/>
        <v>0</v>
      </c>
      <c r="F13" s="98">
        <f>+puantaj!AI11</f>
        <v>0</v>
      </c>
      <c r="G13" s="100"/>
      <c r="H13" s="101">
        <f t="shared" si="10"/>
        <v>0</v>
      </c>
      <c r="I13" s="101">
        <f t="shared" si="1"/>
        <v>0</v>
      </c>
      <c r="J13" s="101">
        <f t="shared" si="2"/>
        <v>0</v>
      </c>
      <c r="K13" s="101">
        <f t="shared" si="3"/>
        <v>0</v>
      </c>
      <c r="L13" s="101">
        <f t="shared" si="4"/>
        <v>0</v>
      </c>
      <c r="M13" s="101">
        <f t="shared" si="5"/>
        <v>0</v>
      </c>
      <c r="N13" s="101">
        <f t="shared" si="6"/>
        <v>0</v>
      </c>
      <c r="O13" s="101">
        <f t="shared" si="7"/>
        <v>0</v>
      </c>
      <c r="P13" s="101">
        <f t="shared" si="11"/>
        <v>0</v>
      </c>
      <c r="Q13" s="101">
        <f t="shared" si="8"/>
        <v>0</v>
      </c>
      <c r="R13" s="101">
        <f t="shared" si="9"/>
        <v>0</v>
      </c>
      <c r="U13" s="181"/>
      <c r="V13" s="181"/>
      <c r="W13" s="181"/>
    </row>
    <row r="14" spans="1:23" s="102" customFormat="1" ht="34.5" customHeight="1">
      <c r="A14" s="98">
        <v>6</v>
      </c>
      <c r="B14" s="98"/>
      <c r="C14" s="99">
        <f>+puantaj!B12</f>
        <v>0</v>
      </c>
      <c r="D14" s="119"/>
      <c r="E14" s="97">
        <f t="shared" si="0"/>
        <v>0</v>
      </c>
      <c r="F14" s="98">
        <f>+puantaj!AI12</f>
        <v>0</v>
      </c>
      <c r="G14" s="100"/>
      <c r="H14" s="101">
        <f t="shared" si="10"/>
        <v>0</v>
      </c>
      <c r="I14" s="101">
        <f t="shared" si="1"/>
        <v>0</v>
      </c>
      <c r="J14" s="101">
        <f t="shared" si="2"/>
        <v>0</v>
      </c>
      <c r="K14" s="101">
        <f t="shared" si="3"/>
        <v>0</v>
      </c>
      <c r="L14" s="101">
        <f t="shared" si="4"/>
        <v>0</v>
      </c>
      <c r="M14" s="101">
        <f t="shared" si="5"/>
        <v>0</v>
      </c>
      <c r="N14" s="101">
        <f t="shared" si="6"/>
        <v>0</v>
      </c>
      <c r="O14" s="101">
        <f t="shared" si="7"/>
        <v>0</v>
      </c>
      <c r="P14" s="101">
        <f t="shared" si="11"/>
        <v>0</v>
      </c>
      <c r="Q14" s="101">
        <f t="shared" si="8"/>
        <v>0</v>
      </c>
      <c r="R14" s="101">
        <f t="shared" si="9"/>
        <v>0</v>
      </c>
      <c r="U14" s="181"/>
      <c r="V14" s="181"/>
      <c r="W14" s="181"/>
    </row>
    <row r="15" spans="1:23" s="102" customFormat="1" ht="34.5" customHeight="1">
      <c r="A15" s="98">
        <v>7</v>
      </c>
      <c r="B15" s="98"/>
      <c r="C15" s="99">
        <f>+puantaj!B13</f>
        <v>0</v>
      </c>
      <c r="D15" s="119"/>
      <c r="E15" s="97">
        <f t="shared" si="0"/>
        <v>0</v>
      </c>
      <c r="F15" s="98">
        <f>+puantaj!AI13</f>
        <v>0</v>
      </c>
      <c r="G15" s="100"/>
      <c r="H15" s="101">
        <f t="shared" si="10"/>
        <v>0</v>
      </c>
      <c r="I15" s="101">
        <f t="shared" si="1"/>
        <v>0</v>
      </c>
      <c r="J15" s="101">
        <f t="shared" si="2"/>
        <v>0</v>
      </c>
      <c r="K15" s="101">
        <f t="shared" si="3"/>
        <v>0</v>
      </c>
      <c r="L15" s="101">
        <f t="shared" si="4"/>
        <v>0</v>
      </c>
      <c r="M15" s="101">
        <f t="shared" si="5"/>
        <v>0</v>
      </c>
      <c r="N15" s="101">
        <f t="shared" si="6"/>
        <v>0</v>
      </c>
      <c r="O15" s="101">
        <f t="shared" si="7"/>
        <v>0</v>
      </c>
      <c r="P15" s="101">
        <f t="shared" si="11"/>
        <v>0</v>
      </c>
      <c r="Q15" s="101">
        <f t="shared" si="8"/>
        <v>0</v>
      </c>
      <c r="R15" s="101">
        <f t="shared" si="9"/>
        <v>0</v>
      </c>
      <c r="U15" s="181"/>
      <c r="V15" s="181"/>
      <c r="W15" s="181"/>
    </row>
    <row r="16" spans="1:23" s="102" customFormat="1" ht="34.5" customHeight="1">
      <c r="A16" s="98">
        <v>8</v>
      </c>
      <c r="B16" s="98"/>
      <c r="C16" s="99">
        <f>+puantaj!B14</f>
        <v>0</v>
      </c>
      <c r="D16" s="119"/>
      <c r="E16" s="97">
        <f t="shared" si="0"/>
        <v>0</v>
      </c>
      <c r="F16" s="98">
        <f>+puantaj!AI14</f>
        <v>0</v>
      </c>
      <c r="G16" s="100"/>
      <c r="H16" s="101">
        <f t="shared" si="10"/>
        <v>0</v>
      </c>
      <c r="I16" s="101">
        <f t="shared" si="1"/>
        <v>0</v>
      </c>
      <c r="J16" s="101">
        <f t="shared" si="2"/>
        <v>0</v>
      </c>
      <c r="K16" s="101">
        <f t="shared" si="3"/>
        <v>0</v>
      </c>
      <c r="L16" s="101">
        <f t="shared" si="4"/>
        <v>0</v>
      </c>
      <c r="M16" s="101">
        <f t="shared" si="5"/>
        <v>0</v>
      </c>
      <c r="N16" s="101">
        <f t="shared" si="6"/>
        <v>0</v>
      </c>
      <c r="O16" s="101">
        <f t="shared" si="7"/>
        <v>0</v>
      </c>
      <c r="P16" s="101">
        <f t="shared" si="11"/>
        <v>0</v>
      </c>
      <c r="Q16" s="101">
        <f t="shared" si="8"/>
        <v>0</v>
      </c>
      <c r="R16" s="101">
        <f t="shared" si="9"/>
        <v>0</v>
      </c>
      <c r="U16" s="181"/>
      <c r="V16" s="181"/>
      <c r="W16" s="181"/>
    </row>
    <row r="17" spans="1:23" s="102" customFormat="1" ht="34.5" customHeight="1">
      <c r="A17" s="98">
        <v>9</v>
      </c>
      <c r="B17" s="98"/>
      <c r="C17" s="99">
        <f>+puantaj!B15</f>
        <v>0</v>
      </c>
      <c r="D17" s="119"/>
      <c r="E17" s="97">
        <f t="shared" si="0"/>
        <v>0</v>
      </c>
      <c r="F17" s="98">
        <f>+puantaj!AI15</f>
        <v>0</v>
      </c>
      <c r="G17" s="100"/>
      <c r="H17" s="101">
        <f t="shared" si="10"/>
        <v>0</v>
      </c>
      <c r="I17" s="101">
        <f t="shared" si="1"/>
        <v>0</v>
      </c>
      <c r="J17" s="101">
        <f t="shared" si="2"/>
        <v>0</v>
      </c>
      <c r="K17" s="101">
        <f t="shared" si="3"/>
        <v>0</v>
      </c>
      <c r="L17" s="101">
        <f t="shared" si="4"/>
        <v>0</v>
      </c>
      <c r="M17" s="101">
        <f t="shared" si="5"/>
        <v>0</v>
      </c>
      <c r="N17" s="101">
        <f t="shared" si="6"/>
        <v>0</v>
      </c>
      <c r="O17" s="101">
        <f t="shared" si="7"/>
        <v>0</v>
      </c>
      <c r="P17" s="101">
        <f t="shared" si="11"/>
        <v>0</v>
      </c>
      <c r="Q17" s="101">
        <f t="shared" si="8"/>
        <v>0</v>
      </c>
      <c r="R17" s="101">
        <f t="shared" si="9"/>
        <v>0</v>
      </c>
      <c r="U17" s="181"/>
      <c r="V17" s="181"/>
      <c r="W17" s="181"/>
    </row>
    <row r="18" spans="1:23" s="102" customFormat="1" ht="34.5" customHeight="1">
      <c r="A18" s="98">
        <v>10</v>
      </c>
      <c r="B18" s="98"/>
      <c r="C18" s="99">
        <f>+puantaj!B16</f>
        <v>0</v>
      </c>
      <c r="D18" s="119"/>
      <c r="E18" s="97">
        <f t="shared" si="0"/>
        <v>0</v>
      </c>
      <c r="F18" s="98">
        <f>+puantaj!AI16</f>
        <v>0</v>
      </c>
      <c r="G18" s="100"/>
      <c r="H18" s="101">
        <f t="shared" si="10"/>
        <v>0</v>
      </c>
      <c r="I18" s="101">
        <f t="shared" si="1"/>
        <v>0</v>
      </c>
      <c r="J18" s="101">
        <f t="shared" si="2"/>
        <v>0</v>
      </c>
      <c r="K18" s="101">
        <f t="shared" si="3"/>
        <v>0</v>
      </c>
      <c r="L18" s="101">
        <f t="shared" si="4"/>
        <v>0</v>
      </c>
      <c r="M18" s="101">
        <f t="shared" si="5"/>
        <v>0</v>
      </c>
      <c r="N18" s="101">
        <f t="shared" si="6"/>
        <v>0</v>
      </c>
      <c r="O18" s="101">
        <f t="shared" si="7"/>
        <v>0</v>
      </c>
      <c r="P18" s="101">
        <f t="shared" si="11"/>
        <v>0</v>
      </c>
      <c r="Q18" s="101">
        <f t="shared" si="8"/>
        <v>0</v>
      </c>
      <c r="R18" s="101">
        <f t="shared" si="9"/>
        <v>0</v>
      </c>
      <c r="U18" s="181"/>
      <c r="V18" s="181"/>
      <c r="W18" s="181"/>
    </row>
    <row r="19" spans="1:23" s="102" customFormat="1" ht="34.5" customHeight="1">
      <c r="A19" s="98">
        <v>11</v>
      </c>
      <c r="B19" s="98"/>
      <c r="C19" s="99">
        <f>+puantaj!B17</f>
        <v>0</v>
      </c>
      <c r="D19" s="119"/>
      <c r="E19" s="97">
        <f t="shared" si="0"/>
        <v>0</v>
      </c>
      <c r="F19" s="98">
        <f>+puantaj!AI17</f>
        <v>0</v>
      </c>
      <c r="G19" s="100"/>
      <c r="H19" s="101">
        <f t="shared" si="10"/>
        <v>0</v>
      </c>
      <c r="I19" s="101">
        <f t="shared" si="1"/>
        <v>0</v>
      </c>
      <c r="J19" s="101">
        <f t="shared" si="2"/>
        <v>0</v>
      </c>
      <c r="K19" s="101">
        <f t="shared" si="3"/>
        <v>0</v>
      </c>
      <c r="L19" s="101">
        <f t="shared" si="4"/>
        <v>0</v>
      </c>
      <c r="M19" s="101">
        <f t="shared" si="5"/>
        <v>0</v>
      </c>
      <c r="N19" s="101">
        <f t="shared" si="6"/>
        <v>0</v>
      </c>
      <c r="O19" s="101">
        <f t="shared" si="7"/>
        <v>0</v>
      </c>
      <c r="P19" s="101">
        <f t="shared" si="11"/>
        <v>0</v>
      </c>
      <c r="Q19" s="101">
        <f t="shared" si="8"/>
        <v>0</v>
      </c>
      <c r="R19" s="101">
        <f t="shared" si="9"/>
        <v>0</v>
      </c>
      <c r="U19" s="181"/>
      <c r="V19" s="181"/>
      <c r="W19" s="181"/>
    </row>
    <row r="20" spans="1:23" s="102" customFormat="1" ht="34.5" customHeight="1">
      <c r="A20" s="98">
        <v>12</v>
      </c>
      <c r="B20" s="98"/>
      <c r="C20" s="99">
        <f>+puantaj!B18</f>
        <v>0</v>
      </c>
      <c r="D20" s="119"/>
      <c r="E20" s="97">
        <f t="shared" si="0"/>
        <v>0</v>
      </c>
      <c r="F20" s="98">
        <f>+puantaj!AI18</f>
        <v>0</v>
      </c>
      <c r="G20" s="100"/>
      <c r="H20" s="101">
        <f>ROUND((F20*G20),2)</f>
        <v>0</v>
      </c>
      <c r="I20" s="101">
        <f>IF(M20&gt;U20,U20,M20)</f>
        <v>0</v>
      </c>
      <c r="J20" s="101">
        <f>ROUND((H20*J$8),2)</f>
        <v>0</v>
      </c>
      <c r="K20" s="101">
        <f>ROUND(SUM(H20+I20+J20),2)</f>
        <v>0</v>
      </c>
      <c r="L20" s="101">
        <f>ROUND((H20-P20),2)</f>
        <v>0</v>
      </c>
      <c r="M20" s="101">
        <f>ROUND((L20*M$8),2)</f>
        <v>0</v>
      </c>
      <c r="N20" s="101">
        <f>ROUND((H20*N$8),2)</f>
        <v>0</v>
      </c>
      <c r="O20" s="101">
        <f>J20</f>
        <v>0</v>
      </c>
      <c r="P20" s="101">
        <f>ROUND((H20*P$8),2)</f>
        <v>0</v>
      </c>
      <c r="Q20" s="101">
        <f>ROUND(SUM(M20:P20),2)</f>
        <v>0</v>
      </c>
      <c r="R20" s="101">
        <f>K20-Q20</f>
        <v>0</v>
      </c>
      <c r="U20" s="181"/>
      <c r="V20" s="181"/>
      <c r="W20" s="181"/>
    </row>
    <row r="21" spans="1:23" s="102" customFormat="1" ht="34.5" customHeight="1">
      <c r="A21" s="98">
        <v>13</v>
      </c>
      <c r="B21" s="98"/>
      <c r="C21" s="99">
        <f>+puantaj!B19</f>
        <v>0</v>
      </c>
      <c r="D21" s="119"/>
      <c r="E21" s="97">
        <f t="shared" si="0"/>
        <v>0</v>
      </c>
      <c r="F21" s="98">
        <f>+puantaj!AI19</f>
        <v>0</v>
      </c>
      <c r="G21" s="100"/>
      <c r="H21" s="101">
        <f>ROUND((F21*G21),2)</f>
        <v>0</v>
      </c>
      <c r="I21" s="101">
        <f>IF(M21&gt;U21,U21,M21)</f>
        <v>0</v>
      </c>
      <c r="J21" s="101">
        <f>ROUND((H21*J$8),2)</f>
        <v>0</v>
      </c>
      <c r="K21" s="101">
        <f>ROUND(SUM(H21+I21+J21),2)</f>
        <v>0</v>
      </c>
      <c r="L21" s="101">
        <f>ROUND((H21-P21),2)</f>
        <v>0</v>
      </c>
      <c r="M21" s="101">
        <f>ROUND((L21*M$8),2)</f>
        <v>0</v>
      </c>
      <c r="N21" s="101">
        <f>ROUND((H21*N$8),2)</f>
        <v>0</v>
      </c>
      <c r="O21" s="101">
        <f>J21</f>
        <v>0</v>
      </c>
      <c r="P21" s="101">
        <f>ROUND((H21*P$8),2)</f>
        <v>0</v>
      </c>
      <c r="Q21" s="101">
        <f>ROUND(SUM(M21:P21),2)</f>
        <v>0</v>
      </c>
      <c r="R21" s="101">
        <f>K21-Q21</f>
        <v>0</v>
      </c>
      <c r="U21" s="181"/>
      <c r="V21" s="181"/>
      <c r="W21" s="181"/>
    </row>
    <row r="22" spans="1:23" s="102" customFormat="1" ht="34.5" customHeight="1">
      <c r="A22" s="98">
        <v>14</v>
      </c>
      <c r="B22" s="98"/>
      <c r="C22" s="99">
        <f>+puantaj!B20</f>
        <v>0</v>
      </c>
      <c r="D22" s="119"/>
      <c r="E22" s="97">
        <f t="shared" si="0"/>
        <v>0</v>
      </c>
      <c r="F22" s="98">
        <f>+puantaj!AI20</f>
        <v>0</v>
      </c>
      <c r="G22" s="100"/>
      <c r="H22" s="101">
        <f>ROUND((F22*G22),2)</f>
        <v>0</v>
      </c>
      <c r="I22" s="101">
        <f>IF(M22&gt;U22,U22,M22)</f>
        <v>0</v>
      </c>
      <c r="J22" s="101">
        <f>ROUND((H22*J$8),2)</f>
        <v>0</v>
      </c>
      <c r="K22" s="101">
        <f>ROUND(SUM(H22+I22+J22),2)</f>
        <v>0</v>
      </c>
      <c r="L22" s="101">
        <f>ROUND((H22-P22),2)</f>
        <v>0</v>
      </c>
      <c r="M22" s="101">
        <f>ROUND((L22*M$8),2)</f>
        <v>0</v>
      </c>
      <c r="N22" s="101">
        <f>ROUND((H22*N$8),2)</f>
        <v>0</v>
      </c>
      <c r="O22" s="101">
        <f>J22</f>
        <v>0</v>
      </c>
      <c r="P22" s="101">
        <f>ROUND((H22*P$8),2)</f>
        <v>0</v>
      </c>
      <c r="Q22" s="101">
        <f>ROUND(SUM(M22:P22),2)</f>
        <v>0</v>
      </c>
      <c r="R22" s="101">
        <f>K22-Q22</f>
        <v>0</v>
      </c>
      <c r="U22" s="181"/>
      <c r="V22" s="181"/>
      <c r="W22" s="181"/>
    </row>
    <row r="23" spans="1:60" s="87" customFormat="1" ht="36.75" customHeight="1">
      <c r="A23" s="85"/>
      <c r="B23" s="238" t="s">
        <v>13</v>
      </c>
      <c r="C23" s="238"/>
      <c r="D23" s="239"/>
      <c r="E23" s="112">
        <f>SUM(E9:E22)</f>
        <v>28</v>
      </c>
      <c r="F23" s="112">
        <f>SUM(F9:F22)</f>
        <v>212</v>
      </c>
      <c r="G23" s="112"/>
      <c r="H23" s="113">
        <f aca="true" t="shared" si="12" ref="H23:R23">SUM(H9:H22)</f>
        <v>2285.3</v>
      </c>
      <c r="I23" s="113">
        <f t="shared" si="12"/>
        <v>160.66</v>
      </c>
      <c r="J23" s="113">
        <f t="shared" si="12"/>
        <v>468.48</v>
      </c>
      <c r="K23" s="113">
        <f t="shared" si="12"/>
        <v>2914.44</v>
      </c>
      <c r="L23" s="113">
        <f t="shared" si="12"/>
        <v>1965.34</v>
      </c>
      <c r="M23" s="113">
        <f t="shared" si="12"/>
        <v>294.80999999999995</v>
      </c>
      <c r="N23" s="113">
        <f t="shared" si="12"/>
        <v>17.35</v>
      </c>
      <c r="O23" s="113">
        <f t="shared" si="12"/>
        <v>468.48</v>
      </c>
      <c r="P23" s="113">
        <f t="shared" si="12"/>
        <v>319.96</v>
      </c>
      <c r="Q23" s="113">
        <f t="shared" si="12"/>
        <v>1100.6</v>
      </c>
      <c r="R23" s="113">
        <f t="shared" si="12"/>
        <v>1813.8400000000001</v>
      </c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</row>
    <row r="24" spans="1:60" s="7" customFormat="1" ht="20.25" customHeight="1">
      <c r="A24" s="6"/>
      <c r="B24" s="240" t="str">
        <f>+N3&amp;"nde çalışan Kadrosuz Usta Öğreticilerin "&amp;N4&amp;" dönemine ait istihakları olarak toplam "&amp;Yaziyla(K23)&amp;"  tahakkuk ettirilmiştir."</f>
        <v>Şabanözü Anadolu Lisesinde çalışan Kadrosuz Usta Öğreticilerin 15.04.2015 -14.05.2015 dönemine ait istihakları olarak toplam İkiBin DokuzYüz OnDört.-TL., KırkDört.-KR.  tahakkuk ettirilmiştir.</v>
      </c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</row>
    <row r="25" spans="1:60" s="7" customFormat="1" ht="12" customHeight="1">
      <c r="A25" s="6"/>
      <c r="B25" s="177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</row>
    <row r="26" spans="1:18" ht="12.75">
      <c r="A26" s="5"/>
      <c r="B26" s="5"/>
      <c r="C26" s="2"/>
      <c r="D26" s="2"/>
      <c r="E26" s="2"/>
      <c r="F26" s="5"/>
      <c r="G26" s="2"/>
      <c r="H26" s="2"/>
      <c r="I26" s="2"/>
      <c r="K26" s="2"/>
      <c r="M26" s="2"/>
      <c r="N26" s="2"/>
      <c r="O26" s="2" t="s">
        <v>159</v>
      </c>
      <c r="P26" s="2" t="s">
        <v>160</v>
      </c>
      <c r="Q26" s="2"/>
      <c r="R26" s="2"/>
    </row>
    <row r="27" spans="1:18" s="4" customFormat="1" ht="17.25" customHeight="1">
      <c r="A27" s="3"/>
      <c r="B27" s="3" t="s">
        <v>21</v>
      </c>
      <c r="F27" s="3"/>
      <c r="G27" s="3"/>
      <c r="H27" s="3"/>
      <c r="N27" s="3"/>
      <c r="R27" s="3"/>
    </row>
    <row r="28" spans="1:18" s="4" customFormat="1" ht="17.25" customHeight="1">
      <c r="A28" s="3"/>
      <c r="B28" s="3"/>
      <c r="C28" s="216"/>
      <c r="D28" s="216"/>
      <c r="E28" s="216"/>
      <c r="F28" s="216"/>
      <c r="G28" s="6"/>
      <c r="H28" s="6"/>
      <c r="I28" s="3"/>
      <c r="K28" s="3"/>
      <c r="M28" s="3"/>
      <c r="N28" s="217" t="str">
        <f>puantaj!Z28</f>
        <v>………………….
Müdür V.</v>
      </c>
      <c r="O28" s="216"/>
      <c r="P28" s="216"/>
      <c r="Q28" s="216"/>
      <c r="R28" s="216"/>
    </row>
    <row r="29" spans="1:18" s="7" customFormat="1" ht="15.75">
      <c r="A29" s="6"/>
      <c r="B29" s="6"/>
      <c r="C29" s="223"/>
      <c r="D29" s="223"/>
      <c r="E29" s="223"/>
      <c r="F29" s="223"/>
      <c r="G29" s="6"/>
      <c r="H29" s="6"/>
      <c r="I29" s="3"/>
      <c r="K29" s="6"/>
      <c r="M29" s="3"/>
      <c r="N29" s="216"/>
      <c r="O29" s="216"/>
      <c r="P29" s="216"/>
      <c r="Q29" s="216"/>
      <c r="R29" s="216"/>
    </row>
    <row r="30" spans="1:18" s="7" customFormat="1" ht="15.75">
      <c r="A30" s="6"/>
      <c r="B30" s="6"/>
      <c r="C30" s="3"/>
      <c r="E30" s="6"/>
      <c r="F30" s="6"/>
      <c r="G30" s="6"/>
      <c r="H30" s="6"/>
      <c r="I30" s="3"/>
      <c r="K30" s="6"/>
      <c r="M30" s="3">
        <f>+puantaj!AB30</f>
        <v>0</v>
      </c>
      <c r="N30" s="6"/>
      <c r="O30" s="3"/>
      <c r="P30" s="56"/>
      <c r="Q30" s="6"/>
      <c r="R30" s="6"/>
    </row>
    <row r="31" spans="1:18" ht="15.75">
      <c r="A31" s="5"/>
      <c r="B31" s="5"/>
      <c r="C31" s="3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3"/>
      <c r="Q31" s="5"/>
      <c r="R31" s="5"/>
    </row>
    <row r="32" spans="1:18" ht="15.75">
      <c r="A32" s="5"/>
      <c r="B32" s="5"/>
      <c r="C32" s="3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5.75">
      <c r="A33" s="5"/>
      <c r="B33" s="5"/>
      <c r="C33" s="3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</sheetData>
  <sheetProtection/>
  <mergeCells count="30">
    <mergeCell ref="B23:D23"/>
    <mergeCell ref="B24:R24"/>
    <mergeCell ref="H7:H8"/>
    <mergeCell ref="G7:G8"/>
    <mergeCell ref="D7:D8"/>
    <mergeCell ref="K7:K8"/>
    <mergeCell ref="R7:R8"/>
    <mergeCell ref="O7:P7"/>
    <mergeCell ref="C7:C8"/>
    <mergeCell ref="E7:E8"/>
    <mergeCell ref="Q7:Q8"/>
    <mergeCell ref="O5:P5"/>
    <mergeCell ref="A6:F6"/>
    <mergeCell ref="E3:K3"/>
    <mergeCell ref="A4:C4"/>
    <mergeCell ref="D4:K4"/>
    <mergeCell ref="A3:B3"/>
    <mergeCell ref="B7:B8"/>
    <mergeCell ref="A7:A8"/>
    <mergeCell ref="I7:I8"/>
    <mergeCell ref="C28:F28"/>
    <mergeCell ref="N28:R29"/>
    <mergeCell ref="L7:L8"/>
    <mergeCell ref="A2:B2"/>
    <mergeCell ref="A5:B5"/>
    <mergeCell ref="C29:F29"/>
    <mergeCell ref="L6:Q6"/>
    <mergeCell ref="Q5:R5"/>
    <mergeCell ref="G6:K6"/>
    <mergeCell ref="F7:F8"/>
  </mergeCells>
  <printOptions horizontalCentered="1"/>
  <pageMargins left="0.1968503937007874" right="0.1968503937007874" top="0.1968503937007874" bottom="0.5118110236220472" header="0.1968503937007874" footer="0.5118110236220472"/>
  <pageSetup horizontalDpi="240" verticalDpi="240" orientation="landscape" paperSize="9" scale="5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11"/>
  <dimension ref="B1:AD65"/>
  <sheetViews>
    <sheetView zoomScalePageLayoutView="0" workbookViewId="0" topLeftCell="A43">
      <selection activeCell="X10" sqref="X10:AD12"/>
    </sheetView>
  </sheetViews>
  <sheetFormatPr defaultColWidth="8" defaultRowHeight="15"/>
  <cols>
    <col min="1" max="1" width="2.19921875" style="60" customWidth="1"/>
    <col min="2" max="2" width="11.8984375" style="61" bestFit="1" customWidth="1"/>
    <col min="3" max="23" width="2.59765625" style="60" customWidth="1"/>
    <col min="24" max="45" width="3.19921875" style="60" customWidth="1"/>
    <col min="46" max="16384" width="8" style="60" customWidth="1"/>
  </cols>
  <sheetData>
    <row r="1" spans="2:30" ht="11.25">
      <c r="B1" s="292" t="s">
        <v>93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</row>
    <row r="2" ht="4.5" customHeight="1"/>
    <row r="3" spans="2:30" ht="15" customHeight="1">
      <c r="B3" s="62" t="s">
        <v>62</v>
      </c>
      <c r="C3" s="245">
        <v>18108</v>
      </c>
      <c r="D3" s="245"/>
      <c r="E3" s="245"/>
      <c r="F3" s="245"/>
      <c r="G3" s="245"/>
      <c r="H3" s="245"/>
      <c r="I3" s="245"/>
      <c r="J3" s="245"/>
      <c r="R3" s="250" t="s">
        <v>63</v>
      </c>
      <c r="S3" s="252"/>
      <c r="T3" s="252"/>
      <c r="U3" s="252"/>
      <c r="V3" s="252"/>
      <c r="W3" s="252"/>
      <c r="X3" s="307" t="s">
        <v>163</v>
      </c>
      <c r="Y3" s="308"/>
      <c r="Z3" s="308"/>
      <c r="AA3" s="308"/>
      <c r="AB3" s="308"/>
      <c r="AC3" s="308"/>
      <c r="AD3" s="309"/>
    </row>
    <row r="4" spans="2:30" ht="15" customHeight="1">
      <c r="B4" s="62" t="s">
        <v>64</v>
      </c>
      <c r="C4" s="250" t="s">
        <v>65</v>
      </c>
      <c r="D4" s="250"/>
      <c r="E4" s="250"/>
      <c r="F4" s="250"/>
      <c r="G4" s="250"/>
      <c r="H4" s="250"/>
      <c r="I4" s="250"/>
      <c r="J4" s="250"/>
      <c r="K4" s="245" t="s">
        <v>46</v>
      </c>
      <c r="L4" s="245"/>
      <c r="M4" s="245"/>
      <c r="N4" s="313">
        <v>2012</v>
      </c>
      <c r="O4" s="313"/>
      <c r="P4" s="313"/>
      <c r="Q4" s="342" t="s">
        <v>66</v>
      </c>
      <c r="R4" s="252"/>
      <c r="S4" s="252"/>
      <c r="T4" s="252"/>
      <c r="U4" s="252"/>
      <c r="V4" s="252"/>
      <c r="W4" s="252"/>
      <c r="X4" s="308"/>
      <c r="Y4" s="308"/>
      <c r="Z4" s="308"/>
      <c r="AA4" s="308"/>
      <c r="AB4" s="308"/>
      <c r="AC4" s="308"/>
      <c r="AD4" s="309"/>
    </row>
    <row r="5" spans="2:30" ht="15" customHeight="1">
      <c r="B5" s="294" t="s">
        <v>67</v>
      </c>
      <c r="C5" s="63">
        <v>1</v>
      </c>
      <c r="D5" s="63">
        <v>2</v>
      </c>
      <c r="E5" s="245" t="s">
        <v>68</v>
      </c>
      <c r="F5" s="245"/>
      <c r="G5" s="245" t="s">
        <v>2</v>
      </c>
      <c r="H5" s="245"/>
      <c r="I5" s="245"/>
      <c r="J5" s="245"/>
      <c r="K5" s="245" t="s">
        <v>0</v>
      </c>
      <c r="L5" s="245"/>
      <c r="M5" s="245"/>
      <c r="N5" s="245"/>
      <c r="O5" s="245"/>
      <c r="P5" s="245"/>
      <c r="Q5" s="342"/>
      <c r="R5" s="250" t="s">
        <v>69</v>
      </c>
      <c r="S5" s="250"/>
      <c r="T5" s="250"/>
      <c r="U5" s="250"/>
      <c r="V5" s="250"/>
      <c r="W5" s="250"/>
      <c r="X5" s="299">
        <v>7890547515</v>
      </c>
      <c r="Y5" s="299"/>
      <c r="Z5" s="299"/>
      <c r="AA5" s="299"/>
      <c r="AB5" s="299"/>
      <c r="AC5" s="299"/>
      <c r="AD5" s="300"/>
    </row>
    <row r="6" spans="2:30" ht="15" customHeight="1">
      <c r="B6" s="295"/>
      <c r="C6" s="63">
        <v>13</v>
      </c>
      <c r="D6" s="63">
        <v>1</v>
      </c>
      <c r="E6" s="288" t="s">
        <v>102</v>
      </c>
      <c r="F6" s="288"/>
      <c r="G6" s="245"/>
      <c r="H6" s="245"/>
      <c r="I6" s="245"/>
      <c r="J6" s="245"/>
      <c r="K6" s="245" t="s">
        <v>70</v>
      </c>
      <c r="L6" s="245"/>
      <c r="M6" s="245"/>
      <c r="N6" s="245"/>
      <c r="O6" s="245"/>
      <c r="P6" s="245"/>
      <c r="Q6" s="342"/>
      <c r="R6" s="250" t="s">
        <v>71</v>
      </c>
      <c r="S6" s="250"/>
      <c r="T6" s="250"/>
      <c r="U6" s="250"/>
      <c r="V6" s="250"/>
      <c r="W6" s="250"/>
      <c r="X6" s="254" t="s">
        <v>72</v>
      </c>
      <c r="Y6" s="255"/>
      <c r="Z6" s="255"/>
      <c r="AA6" s="255"/>
      <c r="AB6" s="255"/>
      <c r="AC6" s="255"/>
      <c r="AD6" s="256"/>
    </row>
    <row r="7" spans="2:30" ht="15" customHeight="1">
      <c r="B7" s="62" t="s">
        <v>73</v>
      </c>
      <c r="C7" s="285" t="str">
        <f>+Bordro!N3</f>
        <v>Şabanözü Anadolu Lisesi</v>
      </c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7"/>
      <c r="Q7" s="342"/>
      <c r="R7" s="250" t="s">
        <v>74</v>
      </c>
      <c r="S7" s="250"/>
      <c r="T7" s="250"/>
      <c r="U7" s="250"/>
      <c r="V7" s="250"/>
      <c r="W7" s="250"/>
      <c r="X7" s="301" t="s">
        <v>164</v>
      </c>
      <c r="Y7" s="301"/>
      <c r="Z7" s="301"/>
      <c r="AA7" s="301"/>
      <c r="AB7" s="301"/>
      <c r="AC7" s="301"/>
      <c r="AD7" s="302"/>
    </row>
    <row r="8" spans="2:30" ht="15" customHeight="1">
      <c r="B8" s="62" t="s">
        <v>120</v>
      </c>
      <c r="C8" s="304" t="s">
        <v>146</v>
      </c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6"/>
      <c r="Q8" s="342"/>
      <c r="R8" s="250" t="s">
        <v>75</v>
      </c>
      <c r="S8" s="250"/>
      <c r="T8" s="250"/>
      <c r="U8" s="250"/>
      <c r="V8" s="250"/>
      <c r="W8" s="250"/>
      <c r="X8" s="245" t="s">
        <v>148</v>
      </c>
      <c r="Y8" s="245"/>
      <c r="Z8" s="245"/>
      <c r="AA8" s="245"/>
      <c r="AB8" s="245"/>
      <c r="AC8" s="245"/>
      <c r="AD8" s="253"/>
    </row>
    <row r="9" ht="7.5" customHeight="1"/>
    <row r="10" spans="2:30" ht="11.25">
      <c r="B10" s="296" t="s">
        <v>6</v>
      </c>
      <c r="C10" s="245" t="s">
        <v>47</v>
      </c>
      <c r="D10" s="245"/>
      <c r="E10" s="245"/>
      <c r="F10" s="245"/>
      <c r="G10" s="245" t="s">
        <v>48</v>
      </c>
      <c r="H10" s="245"/>
      <c r="I10" s="245"/>
      <c r="J10" s="245"/>
      <c r="K10" s="289" t="s">
        <v>76</v>
      </c>
      <c r="L10" s="279" t="s">
        <v>77</v>
      </c>
      <c r="M10" s="280"/>
      <c r="N10" s="280"/>
      <c r="O10" s="281"/>
      <c r="P10" s="245" t="s">
        <v>49</v>
      </c>
      <c r="Q10" s="245"/>
      <c r="R10" s="245"/>
      <c r="S10" s="245"/>
      <c r="T10" s="245"/>
      <c r="U10" s="245"/>
      <c r="V10" s="245"/>
      <c r="W10" s="245"/>
      <c r="X10" s="245" t="s">
        <v>78</v>
      </c>
      <c r="Y10" s="245"/>
      <c r="Z10" s="245"/>
      <c r="AA10" s="245"/>
      <c r="AB10" s="245"/>
      <c r="AC10" s="245"/>
      <c r="AD10" s="245"/>
    </row>
    <row r="11" spans="2:30" ht="11.25">
      <c r="B11" s="297"/>
      <c r="C11" s="245"/>
      <c r="D11" s="245"/>
      <c r="E11" s="245"/>
      <c r="F11" s="245"/>
      <c r="G11" s="245"/>
      <c r="H11" s="245"/>
      <c r="I11" s="245"/>
      <c r="J11" s="245"/>
      <c r="K11" s="290"/>
      <c r="L11" s="282"/>
      <c r="M11" s="283"/>
      <c r="N11" s="283"/>
      <c r="O11" s="284"/>
      <c r="P11" s="245" t="s">
        <v>50</v>
      </c>
      <c r="Q11" s="245"/>
      <c r="R11" s="245"/>
      <c r="S11" s="245"/>
      <c r="T11" s="245" t="s">
        <v>51</v>
      </c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</row>
    <row r="12" spans="2:30" ht="11.25">
      <c r="B12" s="298"/>
      <c r="C12" s="63">
        <v>1</v>
      </c>
      <c r="D12" s="63">
        <v>2</v>
      </c>
      <c r="E12" s="63">
        <v>3</v>
      </c>
      <c r="F12" s="63">
        <v>4</v>
      </c>
      <c r="G12" s="63">
        <v>1</v>
      </c>
      <c r="H12" s="63">
        <v>2</v>
      </c>
      <c r="I12" s="63">
        <v>3</v>
      </c>
      <c r="J12" s="63">
        <v>4</v>
      </c>
      <c r="K12" s="291"/>
      <c r="L12" s="63">
        <v>1</v>
      </c>
      <c r="M12" s="63">
        <v>2</v>
      </c>
      <c r="N12" s="63">
        <v>3</v>
      </c>
      <c r="O12" s="63">
        <v>4</v>
      </c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</row>
    <row r="13" spans="2:30" ht="12">
      <c r="B13" s="64">
        <v>630</v>
      </c>
      <c r="C13" s="65">
        <v>13</v>
      </c>
      <c r="D13" s="65" t="s">
        <v>40</v>
      </c>
      <c r="E13" s="65" t="s">
        <v>89</v>
      </c>
      <c r="F13" s="65">
        <v>62</v>
      </c>
      <c r="G13" s="65" t="s">
        <v>52</v>
      </c>
      <c r="H13" s="65" t="s">
        <v>53</v>
      </c>
      <c r="I13" s="65" t="s">
        <v>54</v>
      </c>
      <c r="J13" s="65" t="s">
        <v>55</v>
      </c>
      <c r="K13" s="65" t="s">
        <v>53</v>
      </c>
      <c r="L13" s="65" t="s">
        <v>40</v>
      </c>
      <c r="M13" s="65" t="s">
        <v>56</v>
      </c>
      <c r="N13" s="65" t="s">
        <v>53</v>
      </c>
      <c r="O13" s="65" t="s">
        <v>45</v>
      </c>
      <c r="P13" s="336">
        <f>+Bordro!H23</f>
        <v>2285.3</v>
      </c>
      <c r="Q13" s="336"/>
      <c r="R13" s="336"/>
      <c r="S13" s="336"/>
      <c r="T13" s="303"/>
      <c r="U13" s="303"/>
      <c r="V13" s="303"/>
      <c r="W13" s="303"/>
      <c r="X13" s="276" t="s">
        <v>113</v>
      </c>
      <c r="Y13" s="276"/>
      <c r="Z13" s="276"/>
      <c r="AA13" s="276"/>
      <c r="AB13" s="276"/>
      <c r="AC13" s="276"/>
      <c r="AD13" s="277"/>
    </row>
    <row r="14" spans="2:30" ht="12">
      <c r="B14" s="66">
        <v>630</v>
      </c>
      <c r="C14" s="67"/>
      <c r="D14" s="67"/>
      <c r="E14" s="67"/>
      <c r="F14" s="67"/>
      <c r="G14" s="67"/>
      <c r="H14" s="67"/>
      <c r="I14" s="67"/>
      <c r="J14" s="67"/>
      <c r="K14" s="67"/>
      <c r="L14" s="67" t="s">
        <v>7</v>
      </c>
      <c r="M14" s="67" t="s">
        <v>56</v>
      </c>
      <c r="N14" s="67" t="s">
        <v>117</v>
      </c>
      <c r="O14" s="67" t="s">
        <v>40</v>
      </c>
      <c r="P14" s="273">
        <f>+Bordro!J23</f>
        <v>468.48</v>
      </c>
      <c r="Q14" s="273"/>
      <c r="R14" s="273"/>
      <c r="S14" s="273"/>
      <c r="T14" s="278"/>
      <c r="U14" s="278"/>
      <c r="V14" s="278"/>
      <c r="W14" s="278"/>
      <c r="X14" s="274" t="s">
        <v>58</v>
      </c>
      <c r="Y14" s="274"/>
      <c r="Z14" s="274"/>
      <c r="AA14" s="274"/>
      <c r="AB14" s="274"/>
      <c r="AC14" s="274"/>
      <c r="AD14" s="275"/>
    </row>
    <row r="15" spans="2:30" ht="12.75">
      <c r="B15" s="66">
        <v>630</v>
      </c>
      <c r="C15" s="67"/>
      <c r="D15" s="67"/>
      <c r="E15" s="67"/>
      <c r="F15" s="67"/>
      <c r="G15" s="67"/>
      <c r="H15" s="67"/>
      <c r="I15" s="67"/>
      <c r="J15" s="67"/>
      <c r="K15" s="67"/>
      <c r="L15" s="67" t="s">
        <v>103</v>
      </c>
      <c r="M15" s="67" t="s">
        <v>40</v>
      </c>
      <c r="N15" s="67" t="s">
        <v>40</v>
      </c>
      <c r="O15" s="67" t="s">
        <v>52</v>
      </c>
      <c r="P15" s="273">
        <f>+Bordro!I23</f>
        <v>160.66</v>
      </c>
      <c r="Q15" s="273"/>
      <c r="R15" s="273"/>
      <c r="S15" s="273"/>
      <c r="T15" s="278"/>
      <c r="U15" s="278"/>
      <c r="V15" s="278"/>
      <c r="W15" s="278"/>
      <c r="X15" s="274" t="s">
        <v>104</v>
      </c>
      <c r="Y15" s="274"/>
      <c r="Z15" s="274"/>
      <c r="AA15" s="274"/>
      <c r="AB15" s="274"/>
      <c r="AC15" s="274"/>
      <c r="AD15" s="275"/>
    </row>
    <row r="16" spans="2:30" ht="12.75">
      <c r="B16" s="66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273"/>
      <c r="Q16" s="273"/>
      <c r="R16" s="273"/>
      <c r="S16" s="273"/>
      <c r="T16" s="278"/>
      <c r="U16" s="278"/>
      <c r="V16" s="278"/>
      <c r="W16" s="278"/>
      <c r="X16" s="274"/>
      <c r="Y16" s="274"/>
      <c r="Z16" s="274"/>
      <c r="AA16" s="274"/>
      <c r="AB16" s="274"/>
      <c r="AC16" s="274"/>
      <c r="AD16" s="275"/>
    </row>
    <row r="17" spans="2:30" ht="12.75">
      <c r="B17" s="66">
        <v>600</v>
      </c>
      <c r="C17" s="67"/>
      <c r="D17" s="67"/>
      <c r="E17" s="67"/>
      <c r="F17" s="67"/>
      <c r="G17" s="67"/>
      <c r="H17" s="67"/>
      <c r="I17" s="67"/>
      <c r="J17" s="67"/>
      <c r="K17" s="67"/>
      <c r="L17" s="67" t="s">
        <v>40</v>
      </c>
      <c r="M17" s="67" t="s">
        <v>40</v>
      </c>
      <c r="N17" s="67" t="s">
        <v>40</v>
      </c>
      <c r="O17" s="67" t="s">
        <v>45</v>
      </c>
      <c r="P17" s="273"/>
      <c r="Q17" s="273"/>
      <c r="R17" s="273"/>
      <c r="S17" s="273"/>
      <c r="T17" s="251">
        <f>+Bordro!M23</f>
        <v>294.80999999999995</v>
      </c>
      <c r="U17" s="251"/>
      <c r="V17" s="251"/>
      <c r="W17" s="251"/>
      <c r="X17" s="274" t="s">
        <v>79</v>
      </c>
      <c r="Y17" s="274"/>
      <c r="Z17" s="274"/>
      <c r="AA17" s="274"/>
      <c r="AB17" s="274"/>
      <c r="AC17" s="274"/>
      <c r="AD17" s="275"/>
    </row>
    <row r="18" spans="2:30" ht="12.75">
      <c r="B18" s="66">
        <v>600</v>
      </c>
      <c r="C18" s="67"/>
      <c r="D18" s="67"/>
      <c r="E18" s="67"/>
      <c r="F18" s="67"/>
      <c r="G18" s="67"/>
      <c r="H18" s="67"/>
      <c r="I18" s="67"/>
      <c r="J18" s="67"/>
      <c r="K18" s="67"/>
      <c r="L18" s="67" t="s">
        <v>40</v>
      </c>
      <c r="M18" s="67" t="s">
        <v>94</v>
      </c>
      <c r="N18" s="67" t="s">
        <v>40</v>
      </c>
      <c r="O18" s="67" t="s">
        <v>40</v>
      </c>
      <c r="P18" s="273"/>
      <c r="Q18" s="273"/>
      <c r="R18" s="273"/>
      <c r="S18" s="273"/>
      <c r="T18" s="251">
        <f>+Bordro!N23</f>
        <v>17.35</v>
      </c>
      <c r="U18" s="251"/>
      <c r="V18" s="251"/>
      <c r="W18" s="251"/>
      <c r="X18" s="274" t="s">
        <v>8</v>
      </c>
      <c r="Y18" s="274"/>
      <c r="Z18" s="274"/>
      <c r="AA18" s="274"/>
      <c r="AB18" s="274"/>
      <c r="AC18" s="274"/>
      <c r="AD18" s="275"/>
    </row>
    <row r="19" spans="2:30" ht="11.25" customHeight="1">
      <c r="B19" s="66"/>
      <c r="C19" s="67"/>
      <c r="D19" s="67"/>
      <c r="E19" s="67"/>
      <c r="F19" s="67"/>
      <c r="G19" s="67"/>
      <c r="H19" s="67"/>
      <c r="I19" s="67"/>
      <c r="J19" s="67"/>
      <c r="K19" s="67"/>
      <c r="L19" s="68"/>
      <c r="M19" s="68"/>
      <c r="N19" s="68"/>
      <c r="O19" s="67"/>
      <c r="P19" s="273"/>
      <c r="Q19" s="273"/>
      <c r="R19" s="273"/>
      <c r="S19" s="273"/>
      <c r="T19" s="345"/>
      <c r="U19" s="346"/>
      <c r="V19" s="346"/>
      <c r="W19" s="347"/>
      <c r="X19" s="274"/>
      <c r="Y19" s="274"/>
      <c r="Z19" s="274"/>
      <c r="AA19" s="274"/>
      <c r="AB19" s="274"/>
      <c r="AC19" s="274"/>
      <c r="AD19" s="275"/>
    </row>
    <row r="20" spans="2:30" ht="11.25" customHeight="1">
      <c r="B20" s="66">
        <v>361</v>
      </c>
      <c r="C20" s="67"/>
      <c r="D20" s="67"/>
      <c r="E20" s="67"/>
      <c r="F20" s="67"/>
      <c r="G20" s="67"/>
      <c r="H20" s="67"/>
      <c r="I20" s="67"/>
      <c r="J20" s="67"/>
      <c r="K20" s="67"/>
      <c r="L20" s="68" t="s">
        <v>7</v>
      </c>
      <c r="M20" s="68" t="s">
        <v>40</v>
      </c>
      <c r="N20" s="68" t="s">
        <v>40</v>
      </c>
      <c r="O20" s="67" t="s">
        <v>55</v>
      </c>
      <c r="P20" s="273"/>
      <c r="Q20" s="273"/>
      <c r="R20" s="273"/>
      <c r="S20" s="273"/>
      <c r="T20" s="273">
        <f>+Bordro!P23</f>
        <v>319.96</v>
      </c>
      <c r="U20" s="273"/>
      <c r="V20" s="273"/>
      <c r="W20" s="273"/>
      <c r="X20" s="274" t="s">
        <v>80</v>
      </c>
      <c r="Y20" s="274"/>
      <c r="Z20" s="274"/>
      <c r="AA20" s="274"/>
      <c r="AB20" s="274"/>
      <c r="AC20" s="274"/>
      <c r="AD20" s="275"/>
    </row>
    <row r="21" spans="2:30" ht="12.75">
      <c r="B21" s="66">
        <v>361</v>
      </c>
      <c r="C21" s="67"/>
      <c r="D21" s="67"/>
      <c r="E21" s="67"/>
      <c r="F21" s="67"/>
      <c r="G21" s="67"/>
      <c r="H21" s="67"/>
      <c r="I21" s="67"/>
      <c r="J21" s="67"/>
      <c r="K21" s="67"/>
      <c r="L21" s="67" t="s">
        <v>7</v>
      </c>
      <c r="M21" s="67" t="s">
        <v>40</v>
      </c>
      <c r="N21" s="67" t="s">
        <v>7</v>
      </c>
      <c r="O21" s="67" t="s">
        <v>55</v>
      </c>
      <c r="P21" s="273"/>
      <c r="Q21" s="273"/>
      <c r="R21" s="273"/>
      <c r="S21" s="273"/>
      <c r="T21" s="251">
        <f>+Bordro!O23</f>
        <v>468.48</v>
      </c>
      <c r="U21" s="251"/>
      <c r="V21" s="251"/>
      <c r="W21" s="251"/>
      <c r="X21" s="274" t="s">
        <v>59</v>
      </c>
      <c r="Y21" s="274"/>
      <c r="Z21" s="274"/>
      <c r="AA21" s="274"/>
      <c r="AB21" s="274"/>
      <c r="AC21" s="274"/>
      <c r="AD21" s="275"/>
    </row>
    <row r="22" spans="2:30" ht="12.75">
      <c r="B22" s="66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273"/>
      <c r="Q22" s="273"/>
      <c r="R22" s="273"/>
      <c r="S22" s="273"/>
      <c r="T22" s="251"/>
      <c r="U22" s="251"/>
      <c r="V22" s="251"/>
      <c r="W22" s="251"/>
      <c r="X22" s="274"/>
      <c r="Y22" s="274"/>
      <c r="Z22" s="274"/>
      <c r="AA22" s="274"/>
      <c r="AB22" s="274"/>
      <c r="AC22" s="274"/>
      <c r="AD22" s="275"/>
    </row>
    <row r="23" spans="2:30" ht="12.75">
      <c r="B23" s="66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251"/>
      <c r="Q23" s="251"/>
      <c r="R23" s="251"/>
      <c r="S23" s="251"/>
      <c r="T23" s="251"/>
      <c r="U23" s="251"/>
      <c r="V23" s="251"/>
      <c r="W23" s="251"/>
      <c r="X23" s="274"/>
      <c r="Y23" s="274"/>
      <c r="Z23" s="274"/>
      <c r="AA23" s="274"/>
      <c r="AB23" s="274"/>
      <c r="AC23" s="274"/>
      <c r="AD23" s="275"/>
    </row>
    <row r="24" spans="2:30" ht="12.75">
      <c r="B24" s="66">
        <v>325</v>
      </c>
      <c r="C24" s="67"/>
      <c r="D24" s="67"/>
      <c r="E24" s="67"/>
      <c r="F24" s="67"/>
      <c r="G24" s="67"/>
      <c r="H24" s="67"/>
      <c r="I24" s="67"/>
      <c r="J24" s="67"/>
      <c r="K24" s="67"/>
      <c r="L24" s="67" t="s">
        <v>40</v>
      </c>
      <c r="M24" s="67" t="s">
        <v>103</v>
      </c>
      <c r="N24" s="67" t="s">
        <v>7</v>
      </c>
      <c r="O24" s="67" t="s">
        <v>55</v>
      </c>
      <c r="P24" s="251"/>
      <c r="Q24" s="251"/>
      <c r="R24" s="251"/>
      <c r="S24" s="251"/>
      <c r="T24" s="251">
        <f>SUM(P13:S15)-(SUM(T16:W21))+P23</f>
        <v>1813.8400000000001</v>
      </c>
      <c r="U24" s="251"/>
      <c r="V24" s="251"/>
      <c r="W24" s="251"/>
      <c r="X24" s="274" t="s">
        <v>116</v>
      </c>
      <c r="Y24" s="274"/>
      <c r="Z24" s="274"/>
      <c r="AA24" s="274"/>
      <c r="AB24" s="274"/>
      <c r="AC24" s="274"/>
      <c r="AD24" s="275"/>
    </row>
    <row r="25" spans="2:30" ht="12.75">
      <c r="B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251"/>
      <c r="Q25" s="251"/>
      <c r="R25" s="251"/>
      <c r="S25" s="251"/>
      <c r="T25" s="251"/>
      <c r="U25" s="251"/>
      <c r="V25" s="251"/>
      <c r="W25" s="251"/>
      <c r="X25" s="274"/>
      <c r="Y25" s="274"/>
      <c r="Z25" s="274"/>
      <c r="AA25" s="274"/>
      <c r="AB25" s="274"/>
      <c r="AC25" s="274"/>
      <c r="AD25" s="275"/>
    </row>
    <row r="26" spans="2:30" ht="12.75">
      <c r="B26" s="69">
        <v>830</v>
      </c>
      <c r="C26" s="68"/>
      <c r="D26" s="68"/>
      <c r="E26" s="68"/>
      <c r="F26" s="68"/>
      <c r="G26" s="68"/>
      <c r="H26" s="68"/>
      <c r="I26" s="68"/>
      <c r="J26" s="68"/>
      <c r="K26" s="68"/>
      <c r="L26" s="68" t="s">
        <v>40</v>
      </c>
      <c r="M26" s="68" t="s">
        <v>56</v>
      </c>
      <c r="N26" s="68" t="s">
        <v>53</v>
      </c>
      <c r="O26" s="68" t="s">
        <v>45</v>
      </c>
      <c r="P26" s="273">
        <f>+P13</f>
        <v>2285.3</v>
      </c>
      <c r="Q26" s="273"/>
      <c r="R26" s="273"/>
      <c r="S26" s="273"/>
      <c r="T26" s="273"/>
      <c r="U26" s="273"/>
      <c r="V26" s="273"/>
      <c r="W26" s="273"/>
      <c r="X26" s="343" t="str">
        <f>+X13</f>
        <v>Usta Öğretici Ücretleri (Sınıf-Branş)</v>
      </c>
      <c r="Y26" s="343"/>
      <c r="Z26" s="343"/>
      <c r="AA26" s="343"/>
      <c r="AB26" s="343"/>
      <c r="AC26" s="343"/>
      <c r="AD26" s="344"/>
    </row>
    <row r="27" spans="2:30" ht="12.75">
      <c r="B27" s="69">
        <v>830</v>
      </c>
      <c r="C27" s="68"/>
      <c r="D27" s="68"/>
      <c r="E27" s="68"/>
      <c r="F27" s="68"/>
      <c r="G27" s="68"/>
      <c r="H27" s="68"/>
      <c r="I27" s="68"/>
      <c r="J27" s="68"/>
      <c r="K27" s="68"/>
      <c r="L27" s="68" t="s">
        <v>7</v>
      </c>
      <c r="M27" s="68" t="s">
        <v>56</v>
      </c>
      <c r="N27" s="68" t="s">
        <v>117</v>
      </c>
      <c r="O27" s="68" t="s">
        <v>40</v>
      </c>
      <c r="P27" s="273">
        <f>+P14</f>
        <v>468.48</v>
      </c>
      <c r="Q27" s="273"/>
      <c r="R27" s="273"/>
      <c r="S27" s="273"/>
      <c r="T27" s="273"/>
      <c r="U27" s="273"/>
      <c r="V27" s="273"/>
      <c r="W27" s="273"/>
      <c r="X27" s="274" t="s">
        <v>58</v>
      </c>
      <c r="Y27" s="274"/>
      <c r="Z27" s="274"/>
      <c r="AA27" s="274"/>
      <c r="AB27" s="274"/>
      <c r="AC27" s="274"/>
      <c r="AD27" s="275"/>
    </row>
    <row r="28" spans="2:30" ht="12.75">
      <c r="B28" s="69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273"/>
      <c r="Q28" s="273"/>
      <c r="R28" s="273"/>
      <c r="S28" s="273"/>
      <c r="T28" s="273"/>
      <c r="U28" s="273"/>
      <c r="V28" s="273"/>
      <c r="W28" s="273"/>
      <c r="X28" s="274"/>
      <c r="Y28" s="274"/>
      <c r="Z28" s="274"/>
      <c r="AA28" s="274"/>
      <c r="AB28" s="274"/>
      <c r="AC28" s="274"/>
      <c r="AD28" s="275"/>
    </row>
    <row r="29" spans="2:30" ht="12.75">
      <c r="B29" s="69">
        <v>835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273"/>
      <c r="Q29" s="273"/>
      <c r="R29" s="273"/>
      <c r="S29" s="273"/>
      <c r="T29" s="273">
        <f>SUM(P26:S27)</f>
        <v>2753.78</v>
      </c>
      <c r="U29" s="273"/>
      <c r="V29" s="273"/>
      <c r="W29" s="273"/>
      <c r="X29" s="331" t="s">
        <v>60</v>
      </c>
      <c r="Y29" s="331"/>
      <c r="Z29" s="331"/>
      <c r="AA29" s="331"/>
      <c r="AB29" s="331"/>
      <c r="AC29" s="331"/>
      <c r="AD29" s="332"/>
    </row>
    <row r="30" spans="2:30" ht="12.75">
      <c r="B30" s="69">
        <v>800</v>
      </c>
      <c r="C30" s="68"/>
      <c r="D30" s="68"/>
      <c r="E30" s="68"/>
      <c r="F30" s="68"/>
      <c r="G30" s="68"/>
      <c r="H30" s="68"/>
      <c r="I30" s="68"/>
      <c r="J30" s="68"/>
      <c r="K30" s="68"/>
      <c r="L30" s="68" t="s">
        <v>40</v>
      </c>
      <c r="M30" s="68" t="s">
        <v>40</v>
      </c>
      <c r="N30" s="68" t="s">
        <v>40</v>
      </c>
      <c r="O30" s="68" t="s">
        <v>45</v>
      </c>
      <c r="P30" s="273"/>
      <c r="Q30" s="273"/>
      <c r="R30" s="273"/>
      <c r="S30" s="273"/>
      <c r="T30" s="273">
        <f>+T17</f>
        <v>294.80999999999995</v>
      </c>
      <c r="U30" s="273"/>
      <c r="V30" s="273"/>
      <c r="W30" s="273"/>
      <c r="X30" s="274" t="s">
        <v>79</v>
      </c>
      <c r="Y30" s="274"/>
      <c r="Z30" s="274"/>
      <c r="AA30" s="274"/>
      <c r="AB30" s="274"/>
      <c r="AC30" s="274"/>
      <c r="AD30" s="275"/>
    </row>
    <row r="31" spans="2:30" ht="12.75">
      <c r="B31" s="69">
        <v>800</v>
      </c>
      <c r="C31" s="68"/>
      <c r="D31" s="68"/>
      <c r="E31" s="68"/>
      <c r="F31" s="68"/>
      <c r="G31" s="68"/>
      <c r="H31" s="68"/>
      <c r="I31" s="68"/>
      <c r="J31" s="68"/>
      <c r="K31" s="68"/>
      <c r="L31" s="68" t="s">
        <v>40</v>
      </c>
      <c r="M31" s="68" t="s">
        <v>94</v>
      </c>
      <c r="N31" s="68" t="s">
        <v>40</v>
      </c>
      <c r="O31" s="68" t="s">
        <v>40</v>
      </c>
      <c r="P31" s="273"/>
      <c r="Q31" s="273"/>
      <c r="R31" s="273"/>
      <c r="S31" s="273"/>
      <c r="T31" s="273">
        <f>+T18</f>
        <v>17.35</v>
      </c>
      <c r="U31" s="273"/>
      <c r="V31" s="273"/>
      <c r="W31" s="273"/>
      <c r="X31" s="331" t="s">
        <v>8</v>
      </c>
      <c r="Y31" s="331"/>
      <c r="Z31" s="331"/>
      <c r="AA31" s="331"/>
      <c r="AB31" s="331"/>
      <c r="AC31" s="331"/>
      <c r="AD31" s="332"/>
    </row>
    <row r="32" spans="2:30" ht="12.75">
      <c r="B32" s="69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273"/>
      <c r="Q32" s="273"/>
      <c r="R32" s="273"/>
      <c r="S32" s="273"/>
      <c r="T32" s="273"/>
      <c r="U32" s="273"/>
      <c r="V32" s="273"/>
      <c r="W32" s="273"/>
      <c r="X32" s="331"/>
      <c r="Y32" s="331"/>
      <c r="Z32" s="331"/>
      <c r="AA32" s="331"/>
      <c r="AB32" s="331"/>
      <c r="AC32" s="331"/>
      <c r="AD32" s="332"/>
    </row>
    <row r="33" spans="2:30" ht="12.75">
      <c r="B33" s="69">
        <v>805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273">
        <f>SUM(T17:W18)</f>
        <v>312.15999999999997</v>
      </c>
      <c r="Q33" s="273"/>
      <c r="R33" s="273"/>
      <c r="S33" s="273"/>
      <c r="T33" s="273"/>
      <c r="U33" s="273"/>
      <c r="V33" s="273"/>
      <c r="W33" s="273"/>
      <c r="X33" s="331" t="s">
        <v>61</v>
      </c>
      <c r="Y33" s="331"/>
      <c r="Z33" s="331"/>
      <c r="AA33" s="331"/>
      <c r="AB33" s="331"/>
      <c r="AC33" s="331"/>
      <c r="AD33" s="332"/>
    </row>
    <row r="34" spans="2:30" ht="12.75">
      <c r="B34" s="69">
        <v>805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273"/>
      <c r="Q34" s="273"/>
      <c r="R34" s="273"/>
      <c r="S34" s="273"/>
      <c r="T34" s="273">
        <f>+P35</f>
        <v>160.66</v>
      </c>
      <c r="U34" s="273"/>
      <c r="V34" s="273"/>
      <c r="W34" s="273"/>
      <c r="X34" s="331" t="s">
        <v>61</v>
      </c>
      <c r="Y34" s="331"/>
      <c r="Z34" s="331"/>
      <c r="AA34" s="331"/>
      <c r="AB34" s="331"/>
      <c r="AC34" s="331"/>
      <c r="AD34" s="332"/>
    </row>
    <row r="35" spans="2:30" ht="12.75">
      <c r="B35" s="69">
        <v>810</v>
      </c>
      <c r="C35" s="68"/>
      <c r="D35" s="68"/>
      <c r="E35" s="68"/>
      <c r="F35" s="68"/>
      <c r="G35" s="68"/>
      <c r="H35" s="68"/>
      <c r="I35" s="68"/>
      <c r="J35" s="68"/>
      <c r="K35" s="68"/>
      <c r="L35" s="68" t="s">
        <v>40</v>
      </c>
      <c r="M35" s="68" t="s">
        <v>40</v>
      </c>
      <c r="N35" s="68" t="s">
        <v>40</v>
      </c>
      <c r="O35" s="68" t="s">
        <v>45</v>
      </c>
      <c r="P35" s="273">
        <f>+P15</f>
        <v>160.66</v>
      </c>
      <c r="Q35" s="273"/>
      <c r="R35" s="273"/>
      <c r="S35" s="273"/>
      <c r="T35" s="273"/>
      <c r="U35" s="273"/>
      <c r="V35" s="273"/>
      <c r="W35" s="273"/>
      <c r="X35" s="274" t="s">
        <v>105</v>
      </c>
      <c r="Y35" s="274"/>
      <c r="Z35" s="274"/>
      <c r="AA35" s="274"/>
      <c r="AB35" s="274"/>
      <c r="AC35" s="274"/>
      <c r="AD35" s="275"/>
    </row>
    <row r="36" spans="2:30" ht="12.75">
      <c r="B36" s="66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251"/>
      <c r="Q36" s="251"/>
      <c r="R36" s="251"/>
      <c r="S36" s="251"/>
      <c r="T36" s="251"/>
      <c r="U36" s="251"/>
      <c r="V36" s="251"/>
      <c r="W36" s="251"/>
      <c r="X36" s="274"/>
      <c r="Y36" s="274"/>
      <c r="Z36" s="274"/>
      <c r="AA36" s="274"/>
      <c r="AB36" s="274"/>
      <c r="AC36" s="274"/>
      <c r="AD36" s="275"/>
    </row>
    <row r="37" spans="2:30" ht="12.75"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334"/>
      <c r="Q37" s="334"/>
      <c r="R37" s="334"/>
      <c r="S37" s="334"/>
      <c r="T37" s="333"/>
      <c r="U37" s="333"/>
      <c r="V37" s="333"/>
      <c r="W37" s="333"/>
      <c r="X37" s="337"/>
      <c r="Y37" s="337"/>
      <c r="Z37" s="337"/>
      <c r="AA37" s="337"/>
      <c r="AB37" s="337"/>
      <c r="AC37" s="337"/>
      <c r="AD37" s="338"/>
    </row>
    <row r="38" spans="2:30" ht="12.75">
      <c r="B38" s="317" t="s">
        <v>13</v>
      </c>
      <c r="C38" s="318"/>
      <c r="D38" s="318"/>
      <c r="E38" s="318"/>
      <c r="F38" s="318"/>
      <c r="G38" s="318"/>
      <c r="H38" s="318"/>
      <c r="I38" s="318"/>
      <c r="J38" s="318"/>
      <c r="K38" s="318"/>
      <c r="L38" s="318"/>
      <c r="M38" s="318"/>
      <c r="N38" s="318"/>
      <c r="O38" s="319"/>
      <c r="P38" s="335">
        <f>SUM(P13:P37)</f>
        <v>6141.039999999999</v>
      </c>
      <c r="Q38" s="335"/>
      <c r="R38" s="335"/>
      <c r="S38" s="335"/>
      <c r="T38" s="335">
        <f>SUM(T13:T37)</f>
        <v>6141.040000000001</v>
      </c>
      <c r="U38" s="335"/>
      <c r="V38" s="335"/>
      <c r="W38" s="335"/>
      <c r="X38" s="339"/>
      <c r="Y38" s="339"/>
      <c r="Z38" s="339"/>
      <c r="AA38" s="339"/>
      <c r="AB38" s="339"/>
      <c r="AC38" s="339"/>
      <c r="AD38" s="340"/>
    </row>
    <row r="39" ht="5.25" customHeight="1"/>
    <row r="40" spans="2:21" ht="12">
      <c r="B40" s="61" t="str">
        <f>"YALNIZ  "&amp;Yaziyla(C44)&amp;"TAHAKKUK ETTİRİLMİŞTİR."</f>
        <v>YALNIZ  İkiBin YediYüz ElliÜç.-TL., YetmişSekiz.-KR.TAHAKKUK ETTİRİLMİŞTİR.</v>
      </c>
      <c r="U40" s="71" t="s">
        <v>97</v>
      </c>
    </row>
    <row r="41" ht="5.25" customHeight="1"/>
    <row r="42" spans="2:29" ht="15.75" customHeight="1">
      <c r="B42" s="296" t="s">
        <v>106</v>
      </c>
      <c r="C42" s="279" t="s">
        <v>107</v>
      </c>
      <c r="D42" s="280"/>
      <c r="E42" s="280"/>
      <c r="F42" s="281"/>
      <c r="G42" s="279" t="s">
        <v>108</v>
      </c>
      <c r="H42" s="280"/>
      <c r="I42" s="280"/>
      <c r="J42" s="281"/>
      <c r="K42" s="279" t="s">
        <v>81</v>
      </c>
      <c r="L42" s="280"/>
      <c r="M42" s="280"/>
      <c r="N42" s="281"/>
      <c r="O42" s="279" t="s">
        <v>1</v>
      </c>
      <c r="P42" s="280"/>
      <c r="Q42" s="280"/>
      <c r="R42" s="281"/>
      <c r="S42" s="279" t="s">
        <v>109</v>
      </c>
      <c r="T42" s="280"/>
      <c r="U42" s="280"/>
      <c r="V42" s="281"/>
      <c r="X42" s="315" t="s">
        <v>91</v>
      </c>
      <c r="Y42" s="316"/>
      <c r="Z42" s="316"/>
      <c r="AA42" s="316"/>
      <c r="AB42" s="316"/>
      <c r="AC42" s="316"/>
    </row>
    <row r="43" spans="2:29" ht="19.5" customHeight="1">
      <c r="B43" s="298"/>
      <c r="C43" s="282"/>
      <c r="D43" s="283"/>
      <c r="E43" s="283"/>
      <c r="F43" s="284"/>
      <c r="G43" s="282"/>
      <c r="H43" s="283"/>
      <c r="I43" s="283"/>
      <c r="J43" s="284"/>
      <c r="K43" s="282"/>
      <c r="L43" s="283"/>
      <c r="M43" s="283"/>
      <c r="N43" s="284"/>
      <c r="O43" s="282"/>
      <c r="P43" s="283"/>
      <c r="Q43" s="283"/>
      <c r="R43" s="284"/>
      <c r="S43" s="282"/>
      <c r="T43" s="283"/>
      <c r="U43" s="283"/>
      <c r="V43" s="284"/>
      <c r="X43" s="315" t="s">
        <v>154</v>
      </c>
      <c r="Y43" s="316"/>
      <c r="Z43" s="316"/>
      <c r="AA43" s="316"/>
      <c r="AB43" s="316"/>
      <c r="AC43" s="316"/>
    </row>
    <row r="44" spans="2:29" s="84" customFormat="1" ht="20.25" customHeight="1">
      <c r="B44" s="83"/>
      <c r="C44" s="322">
        <f>+T29</f>
        <v>2753.78</v>
      </c>
      <c r="D44" s="323"/>
      <c r="E44" s="323"/>
      <c r="F44" s="324"/>
      <c r="G44" s="322">
        <f>+P15</f>
        <v>160.66</v>
      </c>
      <c r="H44" s="323"/>
      <c r="I44" s="323"/>
      <c r="J44" s="324"/>
      <c r="K44" s="322">
        <f>SUM(T17:W22)</f>
        <v>1100.6</v>
      </c>
      <c r="L44" s="323"/>
      <c r="M44" s="323"/>
      <c r="N44" s="324"/>
      <c r="O44" s="322">
        <f>+T24</f>
        <v>1813.8400000000001</v>
      </c>
      <c r="P44" s="323"/>
      <c r="Q44" s="323"/>
      <c r="R44" s="324"/>
      <c r="S44" s="341"/>
      <c r="T44" s="323"/>
      <c r="U44" s="323"/>
      <c r="V44" s="324"/>
      <c r="X44" s="314"/>
      <c r="Y44" s="314"/>
      <c r="Z44" s="314"/>
      <c r="AA44" s="314"/>
      <c r="AB44" s="314"/>
      <c r="AC44" s="314"/>
    </row>
    <row r="45" spans="2:29" ht="12" customHeight="1"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X45" s="316" t="s">
        <v>153</v>
      </c>
      <c r="Y45" s="316"/>
      <c r="Z45" s="316"/>
      <c r="AA45" s="316"/>
      <c r="AB45" s="316"/>
      <c r="AC45" s="316"/>
    </row>
    <row r="46" spans="2:29" ht="12.75" customHeight="1"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X46" s="316" t="s">
        <v>149</v>
      </c>
      <c r="Y46" s="316"/>
      <c r="Z46" s="316"/>
      <c r="AA46" s="316"/>
      <c r="AB46" s="316"/>
      <c r="AC46" s="316"/>
    </row>
    <row r="47" ht="6" customHeight="1"/>
    <row r="48" spans="2:30" ht="12.75" customHeight="1">
      <c r="B48" s="245" t="s">
        <v>57</v>
      </c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45" t="s">
        <v>82</v>
      </c>
      <c r="S48" s="245"/>
      <c r="T48" s="245"/>
      <c r="U48" s="245"/>
      <c r="V48" s="245"/>
      <c r="W48" s="245"/>
      <c r="X48" s="245"/>
      <c r="Y48" s="245"/>
      <c r="Z48" s="245"/>
      <c r="AA48" s="245"/>
      <c r="AB48" s="245"/>
      <c r="AC48" s="245"/>
      <c r="AD48" s="245"/>
    </row>
    <row r="49" spans="2:30" ht="12.75" customHeight="1">
      <c r="B49" s="245" t="s">
        <v>4</v>
      </c>
      <c r="C49" s="253"/>
      <c r="D49" s="245" t="s">
        <v>9</v>
      </c>
      <c r="E49" s="245"/>
      <c r="F49" s="245"/>
      <c r="G49" s="245"/>
      <c r="H49" s="245"/>
      <c r="I49" s="245"/>
      <c r="J49" s="245"/>
      <c r="K49" s="245" t="s">
        <v>83</v>
      </c>
      <c r="L49" s="245"/>
      <c r="M49" s="245"/>
      <c r="N49" s="245"/>
      <c r="O49" s="245"/>
      <c r="P49" s="245"/>
      <c r="Q49" s="254"/>
      <c r="R49" s="73" t="s">
        <v>84</v>
      </c>
      <c r="S49" s="72" t="s">
        <v>110</v>
      </c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5"/>
    </row>
    <row r="50" spans="2:30" ht="9.75" customHeight="1">
      <c r="B50" s="261"/>
      <c r="C50" s="249"/>
      <c r="D50" s="261"/>
      <c r="E50" s="262"/>
      <c r="F50" s="262"/>
      <c r="G50" s="262"/>
      <c r="H50" s="262"/>
      <c r="I50" s="262"/>
      <c r="J50" s="263"/>
      <c r="K50" s="261"/>
      <c r="L50" s="262"/>
      <c r="M50" s="262"/>
      <c r="N50" s="262"/>
      <c r="O50" s="262"/>
      <c r="P50" s="262"/>
      <c r="Q50" s="262"/>
      <c r="R50" s="76" t="s">
        <v>85</v>
      </c>
      <c r="S50" s="61" t="s">
        <v>111</v>
      </c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7"/>
    </row>
    <row r="51" spans="2:30" ht="9.75" customHeight="1">
      <c r="B51" s="267"/>
      <c r="C51" s="268"/>
      <c r="D51" s="264"/>
      <c r="E51" s="265"/>
      <c r="F51" s="265"/>
      <c r="G51" s="265"/>
      <c r="H51" s="265"/>
      <c r="I51" s="265"/>
      <c r="J51" s="266"/>
      <c r="K51" s="264"/>
      <c r="L51" s="265"/>
      <c r="M51" s="265"/>
      <c r="N51" s="265"/>
      <c r="O51" s="265"/>
      <c r="P51" s="265"/>
      <c r="Q51" s="265"/>
      <c r="R51" s="76" t="s">
        <v>86</v>
      </c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7"/>
    </row>
    <row r="52" spans="2:30" ht="12.75" customHeight="1">
      <c r="B52" s="245" t="s">
        <v>10</v>
      </c>
      <c r="C52" s="253"/>
      <c r="D52" s="253"/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312"/>
      <c r="R52" s="76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7"/>
    </row>
    <row r="53" spans="2:30" ht="12.75" customHeight="1">
      <c r="B53" s="63" t="s">
        <v>87</v>
      </c>
      <c r="C53" s="245" t="s">
        <v>0</v>
      </c>
      <c r="D53" s="245"/>
      <c r="E53" s="245"/>
      <c r="F53" s="245"/>
      <c r="G53" s="245"/>
      <c r="H53" s="245" t="s">
        <v>70</v>
      </c>
      <c r="I53" s="245"/>
      <c r="J53" s="245"/>
      <c r="K53" s="245"/>
      <c r="L53" s="245"/>
      <c r="M53" s="245" t="s">
        <v>3</v>
      </c>
      <c r="N53" s="245"/>
      <c r="O53" s="245"/>
      <c r="P53" s="245"/>
      <c r="Q53" s="254"/>
      <c r="R53" s="76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7"/>
    </row>
    <row r="54" spans="2:30" ht="12.75" customHeight="1">
      <c r="B54" s="250"/>
      <c r="C54" s="250"/>
      <c r="D54" s="252"/>
      <c r="E54" s="252"/>
      <c r="F54" s="252"/>
      <c r="G54" s="252"/>
      <c r="H54" s="250"/>
      <c r="I54" s="252"/>
      <c r="J54" s="252"/>
      <c r="K54" s="252"/>
      <c r="L54" s="252"/>
      <c r="M54" s="250"/>
      <c r="N54" s="252"/>
      <c r="O54" s="252"/>
      <c r="P54" s="252"/>
      <c r="Q54" s="311"/>
      <c r="R54" s="76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7"/>
    </row>
    <row r="55" spans="2:30" ht="7.5" customHeight="1">
      <c r="B55" s="250"/>
      <c r="C55" s="250"/>
      <c r="D55" s="252"/>
      <c r="E55" s="252"/>
      <c r="F55" s="252"/>
      <c r="G55" s="252"/>
      <c r="H55" s="250"/>
      <c r="I55" s="252"/>
      <c r="J55" s="252"/>
      <c r="K55" s="252"/>
      <c r="L55" s="252"/>
      <c r="M55" s="250"/>
      <c r="N55" s="252"/>
      <c r="O55" s="252"/>
      <c r="P55" s="252"/>
      <c r="Q55" s="311"/>
      <c r="R55" s="78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80"/>
    </row>
    <row r="56" ht="6" customHeight="1"/>
    <row r="57" spans="2:30" ht="12.75">
      <c r="B57" s="330"/>
      <c r="C57" s="330"/>
      <c r="D57" s="330"/>
      <c r="E57" s="330"/>
      <c r="F57" s="330"/>
      <c r="G57" s="330"/>
      <c r="H57" s="253"/>
      <c r="I57" s="253"/>
      <c r="J57" s="330"/>
      <c r="K57" s="330"/>
      <c r="L57" s="330"/>
      <c r="M57" s="330"/>
      <c r="N57" s="330"/>
      <c r="O57" s="330"/>
      <c r="P57" s="253"/>
      <c r="Q57" s="253"/>
      <c r="R57" s="253"/>
      <c r="S57" s="253"/>
      <c r="T57" s="253"/>
      <c r="U57" s="245"/>
      <c r="V57" s="253"/>
      <c r="W57" s="253"/>
      <c r="X57" s="253"/>
      <c r="Y57" s="253"/>
      <c r="Z57" s="253"/>
      <c r="AA57" s="253"/>
      <c r="AB57" s="253"/>
      <c r="AC57" s="253"/>
      <c r="AD57" s="253"/>
    </row>
    <row r="58" spans="2:30" ht="12.75">
      <c r="B58" s="246"/>
      <c r="C58" s="247"/>
      <c r="D58" s="247"/>
      <c r="E58" s="247"/>
      <c r="F58" s="247"/>
      <c r="G58" s="247"/>
      <c r="H58" s="248"/>
      <c r="I58" s="249"/>
      <c r="J58" s="247" t="s">
        <v>11</v>
      </c>
      <c r="K58" s="247"/>
      <c r="L58" s="247"/>
      <c r="M58" s="247"/>
      <c r="N58" s="247"/>
      <c r="O58" s="247"/>
      <c r="P58" s="248"/>
      <c r="Q58" s="248"/>
      <c r="R58" s="248"/>
      <c r="S58" s="248"/>
      <c r="T58" s="249"/>
      <c r="U58" s="261" t="s">
        <v>88</v>
      </c>
      <c r="V58" s="248"/>
      <c r="W58" s="248"/>
      <c r="X58" s="248"/>
      <c r="Y58" s="248"/>
      <c r="Z58" s="248"/>
      <c r="AA58" s="248"/>
      <c r="AB58" s="248"/>
      <c r="AC58" s="248"/>
      <c r="AD58" s="249"/>
    </row>
    <row r="59" spans="2:30" ht="12.75">
      <c r="B59" s="269"/>
      <c r="C59" s="270"/>
      <c r="D59" s="270"/>
      <c r="E59" s="270"/>
      <c r="F59" s="270"/>
      <c r="G59" s="270"/>
      <c r="H59" s="271"/>
      <c r="I59" s="272"/>
      <c r="J59" s="270" t="str">
        <f>+X43</f>
        <v>…./…./2014</v>
      </c>
      <c r="K59" s="270"/>
      <c r="L59" s="270"/>
      <c r="M59" s="270"/>
      <c r="N59" s="270"/>
      <c r="O59" s="270"/>
      <c r="P59" s="271"/>
      <c r="Q59" s="271"/>
      <c r="R59" s="271"/>
      <c r="S59" s="271"/>
      <c r="T59" s="272"/>
      <c r="U59" s="310" t="str">
        <f>+J59</f>
        <v>…./…./2014</v>
      </c>
      <c r="V59" s="271"/>
      <c r="W59" s="271"/>
      <c r="X59" s="271"/>
      <c r="Y59" s="271"/>
      <c r="Z59" s="271"/>
      <c r="AA59" s="271"/>
      <c r="AB59" s="271"/>
      <c r="AC59" s="271"/>
      <c r="AD59" s="272"/>
    </row>
    <row r="60" spans="2:30" ht="12.75">
      <c r="B60" s="325"/>
      <c r="C60" s="326"/>
      <c r="D60" s="326"/>
      <c r="E60" s="326"/>
      <c r="F60" s="326"/>
      <c r="G60" s="326"/>
      <c r="H60" s="327"/>
      <c r="I60" s="268"/>
      <c r="J60" s="326" t="s">
        <v>112</v>
      </c>
      <c r="K60" s="326"/>
      <c r="L60" s="326"/>
      <c r="M60" s="326"/>
      <c r="N60" s="326"/>
      <c r="O60" s="326"/>
      <c r="P60" s="327"/>
      <c r="Q60" s="327"/>
      <c r="R60" s="327"/>
      <c r="S60" s="327"/>
      <c r="T60" s="268"/>
      <c r="U60" s="264" t="s">
        <v>92</v>
      </c>
      <c r="V60" s="327"/>
      <c r="W60" s="327"/>
      <c r="X60" s="327"/>
      <c r="Y60" s="327"/>
      <c r="Z60" s="327"/>
      <c r="AA60" s="327"/>
      <c r="AB60" s="327"/>
      <c r="AC60" s="327"/>
      <c r="AD60" s="268"/>
    </row>
    <row r="61" spans="2:30" ht="28.5" customHeight="1">
      <c r="B61" s="325"/>
      <c r="C61" s="326"/>
      <c r="D61" s="326"/>
      <c r="E61" s="326"/>
      <c r="F61" s="326"/>
      <c r="G61" s="326"/>
      <c r="H61" s="327"/>
      <c r="I61" s="268"/>
      <c r="J61" s="326"/>
      <c r="K61" s="326"/>
      <c r="L61" s="326"/>
      <c r="M61" s="326"/>
      <c r="N61" s="326"/>
      <c r="O61" s="326"/>
      <c r="P61" s="327"/>
      <c r="Q61" s="327"/>
      <c r="R61" s="327"/>
      <c r="S61" s="327"/>
      <c r="T61" s="268"/>
      <c r="U61" s="264"/>
      <c r="V61" s="327"/>
      <c r="W61" s="327"/>
      <c r="X61" s="327"/>
      <c r="Y61" s="327"/>
      <c r="Z61" s="327"/>
      <c r="AA61" s="327"/>
      <c r="AB61" s="327"/>
      <c r="AC61" s="327"/>
      <c r="AD61" s="268"/>
    </row>
    <row r="62" spans="2:30" ht="12.75">
      <c r="B62" s="325"/>
      <c r="C62" s="326"/>
      <c r="D62" s="326"/>
      <c r="E62" s="326"/>
      <c r="F62" s="326"/>
      <c r="G62" s="326"/>
      <c r="H62" s="327"/>
      <c r="I62" s="268"/>
      <c r="J62" s="326" t="s">
        <v>124</v>
      </c>
      <c r="K62" s="326"/>
      <c r="L62" s="326"/>
      <c r="M62" s="326"/>
      <c r="N62" s="326"/>
      <c r="O62" s="326"/>
      <c r="P62" s="327"/>
      <c r="Q62" s="327"/>
      <c r="R62" s="327"/>
      <c r="S62" s="327"/>
      <c r="T62" s="268"/>
      <c r="U62" s="325" t="s">
        <v>121</v>
      </c>
      <c r="V62" s="328"/>
      <c r="W62" s="328"/>
      <c r="X62" s="328"/>
      <c r="Y62" s="328"/>
      <c r="Z62" s="328"/>
      <c r="AA62" s="328"/>
      <c r="AB62" s="328"/>
      <c r="AC62" s="328"/>
      <c r="AD62" s="329"/>
    </row>
    <row r="63" spans="2:30" ht="12.75">
      <c r="B63" s="257"/>
      <c r="C63" s="258"/>
      <c r="D63" s="258"/>
      <c r="E63" s="258"/>
      <c r="F63" s="258"/>
      <c r="G63" s="258"/>
      <c r="H63" s="259"/>
      <c r="I63" s="260"/>
      <c r="J63" s="257" t="s">
        <v>125</v>
      </c>
      <c r="K63" s="258"/>
      <c r="L63" s="258"/>
      <c r="M63" s="258"/>
      <c r="N63" s="258"/>
      <c r="O63" s="258"/>
      <c r="P63" s="259"/>
      <c r="Q63" s="259"/>
      <c r="R63" s="259"/>
      <c r="S63" s="259"/>
      <c r="T63" s="260"/>
      <c r="U63" s="257" t="s">
        <v>122</v>
      </c>
      <c r="V63" s="320"/>
      <c r="W63" s="320"/>
      <c r="X63" s="320"/>
      <c r="Y63" s="320"/>
      <c r="Z63" s="320"/>
      <c r="AA63" s="320"/>
      <c r="AB63" s="320"/>
      <c r="AC63" s="320"/>
      <c r="AD63" s="321"/>
    </row>
    <row r="65" ht="11.25">
      <c r="B65" s="61" t="str">
        <f>"YALNIZ                "&amp;Yaziyla(O44)&amp;"                         dır."</f>
        <v>YALNIZ                Bin SekizYüz OnÜç.-TL., SeksenDört.-KR.                         dır.</v>
      </c>
    </row>
  </sheetData>
  <sheetProtection/>
  <mergeCells count="167">
    <mergeCell ref="P22:S22"/>
    <mergeCell ref="T22:W22"/>
    <mergeCell ref="P21:S21"/>
    <mergeCell ref="T16:W16"/>
    <mergeCell ref="C10:F11"/>
    <mergeCell ref="G10:J11"/>
    <mergeCell ref="T19:W19"/>
    <mergeCell ref="T21:W21"/>
    <mergeCell ref="P14:S14"/>
    <mergeCell ref="P17:S17"/>
    <mergeCell ref="T28:W28"/>
    <mergeCell ref="P28:S28"/>
    <mergeCell ref="T26:W26"/>
    <mergeCell ref="P26:S26"/>
    <mergeCell ref="C3:J3"/>
    <mergeCell ref="C4:J4"/>
    <mergeCell ref="G5:J6"/>
    <mergeCell ref="K6:M6"/>
    <mergeCell ref="E5:F5"/>
    <mergeCell ref="K4:M4"/>
    <mergeCell ref="X20:AD20"/>
    <mergeCell ref="X32:AD32"/>
    <mergeCell ref="X29:AD29"/>
    <mergeCell ref="X26:AD26"/>
    <mergeCell ref="X28:AD28"/>
    <mergeCell ref="X31:AD31"/>
    <mergeCell ref="X30:AD30"/>
    <mergeCell ref="X21:AD21"/>
    <mergeCell ref="X22:AD22"/>
    <mergeCell ref="X23:AD23"/>
    <mergeCell ref="T31:W31"/>
    <mergeCell ref="P31:S31"/>
    <mergeCell ref="P32:S32"/>
    <mergeCell ref="X27:AD27"/>
    <mergeCell ref="T32:W32"/>
    <mergeCell ref="P30:S30"/>
    <mergeCell ref="P27:S27"/>
    <mergeCell ref="T27:W27"/>
    <mergeCell ref="P29:S29"/>
    <mergeCell ref="T29:W29"/>
    <mergeCell ref="X16:AD16"/>
    <mergeCell ref="P15:S15"/>
    <mergeCell ref="X15:AD15"/>
    <mergeCell ref="P16:S16"/>
    <mergeCell ref="T15:W15"/>
    <mergeCell ref="P19:S19"/>
    <mergeCell ref="T17:W17"/>
    <mergeCell ref="X25:AD25"/>
    <mergeCell ref="X24:AD24"/>
    <mergeCell ref="X33:AD33"/>
    <mergeCell ref="Q4:Q8"/>
    <mergeCell ref="R8:W8"/>
    <mergeCell ref="R6:W6"/>
    <mergeCell ref="R7:W7"/>
    <mergeCell ref="T30:W30"/>
    <mergeCell ref="R3:W4"/>
    <mergeCell ref="R5:W5"/>
    <mergeCell ref="P13:S13"/>
    <mergeCell ref="X37:AD37"/>
    <mergeCell ref="X36:AD36"/>
    <mergeCell ref="X38:AD38"/>
    <mergeCell ref="C44:F44"/>
    <mergeCell ref="G44:J44"/>
    <mergeCell ref="T38:W38"/>
    <mergeCell ref="S44:V44"/>
    <mergeCell ref="K42:N43"/>
    <mergeCell ref="O44:R44"/>
    <mergeCell ref="U61:AD61"/>
    <mergeCell ref="M53:Q53"/>
    <mergeCell ref="X35:AD35"/>
    <mergeCell ref="X34:AD34"/>
    <mergeCell ref="T36:W36"/>
    <mergeCell ref="T35:W35"/>
    <mergeCell ref="T37:W37"/>
    <mergeCell ref="P37:S37"/>
    <mergeCell ref="P38:S38"/>
    <mergeCell ref="X45:AC45"/>
    <mergeCell ref="B60:I60"/>
    <mergeCell ref="J60:T60"/>
    <mergeCell ref="S42:V43"/>
    <mergeCell ref="B57:I57"/>
    <mergeCell ref="K49:Q49"/>
    <mergeCell ref="B61:I61"/>
    <mergeCell ref="J61:T61"/>
    <mergeCell ref="B49:C49"/>
    <mergeCell ref="B48:Q48"/>
    <mergeCell ref="J57:T57"/>
    <mergeCell ref="U63:AD63"/>
    <mergeCell ref="U57:AD57"/>
    <mergeCell ref="B42:B43"/>
    <mergeCell ref="D49:J49"/>
    <mergeCell ref="X46:AC46"/>
    <mergeCell ref="K44:N44"/>
    <mergeCell ref="B62:I62"/>
    <mergeCell ref="J62:T62"/>
    <mergeCell ref="U62:AD62"/>
    <mergeCell ref="U60:AD60"/>
    <mergeCell ref="N4:P4"/>
    <mergeCell ref="X44:AC44"/>
    <mergeCell ref="X43:AC43"/>
    <mergeCell ref="O42:R43"/>
    <mergeCell ref="C42:F43"/>
    <mergeCell ref="G42:J43"/>
    <mergeCell ref="X42:AC42"/>
    <mergeCell ref="B38:O38"/>
    <mergeCell ref="T33:W33"/>
    <mergeCell ref="P35:S35"/>
    <mergeCell ref="C8:P8"/>
    <mergeCell ref="P10:W10"/>
    <mergeCell ref="X3:AD4"/>
    <mergeCell ref="J59:T59"/>
    <mergeCell ref="U59:AD59"/>
    <mergeCell ref="J58:T58"/>
    <mergeCell ref="M54:Q55"/>
    <mergeCell ref="U58:AD58"/>
    <mergeCell ref="B52:Q52"/>
    <mergeCell ref="K50:Q51"/>
    <mergeCell ref="E6:F6"/>
    <mergeCell ref="P11:S12"/>
    <mergeCell ref="K10:K12"/>
    <mergeCell ref="B1:AD1"/>
    <mergeCell ref="X18:AD18"/>
    <mergeCell ref="B5:B6"/>
    <mergeCell ref="B10:B12"/>
    <mergeCell ref="X5:AD5"/>
    <mergeCell ref="X7:AD7"/>
    <mergeCell ref="T13:W13"/>
    <mergeCell ref="N5:P5"/>
    <mergeCell ref="X13:AD13"/>
    <mergeCell ref="X14:AD14"/>
    <mergeCell ref="X19:AD19"/>
    <mergeCell ref="X10:AD12"/>
    <mergeCell ref="K5:M5"/>
    <mergeCell ref="T14:W14"/>
    <mergeCell ref="L10:O11"/>
    <mergeCell ref="T11:W12"/>
    <mergeCell ref="C7:P7"/>
    <mergeCell ref="B59:I59"/>
    <mergeCell ref="P20:S20"/>
    <mergeCell ref="X17:AD17"/>
    <mergeCell ref="T20:W20"/>
    <mergeCell ref="P18:S18"/>
    <mergeCell ref="T18:W18"/>
    <mergeCell ref="P36:S36"/>
    <mergeCell ref="T34:W34"/>
    <mergeCell ref="P34:S34"/>
    <mergeCell ref="P33:S33"/>
    <mergeCell ref="H54:L55"/>
    <mergeCell ref="X8:AD8"/>
    <mergeCell ref="X6:AD6"/>
    <mergeCell ref="N6:P6"/>
    <mergeCell ref="B63:I63"/>
    <mergeCell ref="J63:T63"/>
    <mergeCell ref="D50:J51"/>
    <mergeCell ref="C53:G53"/>
    <mergeCell ref="H53:L53"/>
    <mergeCell ref="B50:C51"/>
    <mergeCell ref="R48:AD48"/>
    <mergeCell ref="B58:I58"/>
    <mergeCell ref="B54:B55"/>
    <mergeCell ref="T23:W23"/>
    <mergeCell ref="T24:W24"/>
    <mergeCell ref="P23:S23"/>
    <mergeCell ref="P24:S24"/>
    <mergeCell ref="P25:S25"/>
    <mergeCell ref="T25:W25"/>
    <mergeCell ref="C54:G55"/>
  </mergeCells>
  <printOptions horizontalCentered="1"/>
  <pageMargins left="0.1968503937007874" right="0.1968503937007874" top="0.37" bottom="0.3937007874015748" header="0.1968503937007874" footer="0.1968503937007874"/>
  <pageSetup horizontalDpi="120" verticalDpi="120" orientation="portrait" paperSize="9" r:id="rId3"/>
  <ignoredErrors>
    <ignoredError sqref="D26:O28 D30:O31 D13:O22 L35:O35" numberStoredAsText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8"/>
  <dimension ref="A1:E44"/>
  <sheetViews>
    <sheetView showGridLines="0" showZeros="0" zoomScalePageLayoutView="0" workbookViewId="0" topLeftCell="A1">
      <selection activeCell="A1" sqref="A1:E36"/>
    </sheetView>
  </sheetViews>
  <sheetFormatPr defaultColWidth="8" defaultRowHeight="15"/>
  <cols>
    <col min="1" max="1" width="5" style="24" customWidth="1"/>
    <col min="2" max="2" width="13.19921875" style="24" customWidth="1"/>
    <col min="3" max="3" width="25.19921875" style="24" customWidth="1"/>
    <col min="4" max="4" width="32.69921875" style="24" customWidth="1"/>
    <col min="5" max="5" width="12.69921875" style="24" customWidth="1"/>
    <col min="6" max="16384" width="8" style="24" customWidth="1"/>
  </cols>
  <sheetData>
    <row r="1" spans="1:5" s="22" customFormat="1" ht="20.25" customHeight="1">
      <c r="A1" s="21" t="s">
        <v>36</v>
      </c>
      <c r="B1" s="21"/>
      <c r="C1" s="21"/>
      <c r="D1" s="21"/>
      <c r="E1" s="21"/>
    </row>
    <row r="2" spans="1:3" ht="22.5" customHeight="1">
      <c r="A2" s="23" t="str">
        <f>+Bordro!M3</f>
        <v>DAİRESİ      :</v>
      </c>
      <c r="B2" s="23"/>
      <c r="C2" s="24" t="s">
        <v>157</v>
      </c>
    </row>
    <row r="3" spans="1:3" ht="22.5" customHeight="1">
      <c r="A3" s="23" t="s">
        <v>151</v>
      </c>
      <c r="B3" s="23"/>
      <c r="C3" s="25">
        <v>7890547515</v>
      </c>
    </row>
    <row r="4" spans="1:3" ht="22.5" customHeight="1">
      <c r="A4" s="23" t="s">
        <v>152</v>
      </c>
      <c r="B4" s="23"/>
      <c r="C4" s="24" t="s">
        <v>164</v>
      </c>
    </row>
    <row r="5" spans="1:5" ht="21.75" customHeight="1">
      <c r="A5" s="23" t="str">
        <f>+Bordro!M4</f>
        <v>AİT OLD. DÖNEMİ  :</v>
      </c>
      <c r="B5" s="25"/>
      <c r="C5" s="24" t="str">
        <f>+Bordro!N4</f>
        <v>15.04.2015 -14.05.2015</v>
      </c>
      <c r="D5" s="26"/>
      <c r="E5" s="26"/>
    </row>
    <row r="6" spans="1:2" s="25" customFormat="1" ht="17.25" customHeight="1">
      <c r="A6" s="24" t="s">
        <v>150</v>
      </c>
      <c r="B6" s="24"/>
    </row>
    <row r="7" spans="1:5" s="25" customFormat="1" ht="10.5" customHeight="1">
      <c r="A7" s="27"/>
      <c r="B7" s="27"/>
      <c r="C7" s="27"/>
      <c r="E7" s="28"/>
    </row>
    <row r="8" spans="1:5" s="32" customFormat="1" ht="33.75" customHeight="1">
      <c r="A8" s="14" t="s">
        <v>26</v>
      </c>
      <c r="B8" s="29" t="s">
        <v>96</v>
      </c>
      <c r="C8" s="30" t="s">
        <v>24</v>
      </c>
      <c r="D8" s="31" t="s">
        <v>37</v>
      </c>
      <c r="E8" s="31" t="s">
        <v>95</v>
      </c>
    </row>
    <row r="9" spans="1:5" s="32" customFormat="1" ht="24.75" customHeight="1">
      <c r="A9" s="14">
        <v>1</v>
      </c>
      <c r="B9" s="29">
        <v>47314152872</v>
      </c>
      <c r="C9" s="117" t="str">
        <f>+Bordro!C9</f>
        <v>…………………………..</v>
      </c>
      <c r="D9" s="31" t="s">
        <v>162</v>
      </c>
      <c r="E9" s="118">
        <f>+Bordro!R9</f>
        <v>961.5100000000001</v>
      </c>
    </row>
    <row r="10" spans="1:5" s="32" customFormat="1" ht="24.75" customHeight="1">
      <c r="A10" s="14">
        <v>2</v>
      </c>
      <c r="B10" s="29">
        <v>22697008510</v>
      </c>
      <c r="C10" s="117" t="str">
        <f>+Bordro!C10</f>
        <v>………………………..</v>
      </c>
      <c r="D10" s="31" t="s">
        <v>161</v>
      </c>
      <c r="E10" s="118">
        <f>+Bordro!R10</f>
        <v>852.3299999999999</v>
      </c>
    </row>
    <row r="11" spans="1:5" s="115" customFormat="1" ht="24.75" customHeight="1">
      <c r="A11" s="14">
        <v>3</v>
      </c>
      <c r="B11" s="31"/>
      <c r="C11" s="117">
        <f>+Bordro!C11</f>
        <v>0</v>
      </c>
      <c r="D11" s="114"/>
      <c r="E11" s="118">
        <f>+Bordro!R11</f>
        <v>0</v>
      </c>
    </row>
    <row r="12" spans="1:5" s="115" customFormat="1" ht="24.75" customHeight="1">
      <c r="A12" s="14">
        <v>4</v>
      </c>
      <c r="B12" s="31"/>
      <c r="C12" s="117">
        <f>+Bordro!C12</f>
        <v>0</v>
      </c>
      <c r="D12" s="114"/>
      <c r="E12" s="118">
        <f>+Bordro!R12</f>
        <v>0</v>
      </c>
    </row>
    <row r="13" spans="1:5" s="115" customFormat="1" ht="24.75" customHeight="1">
      <c r="A13" s="14">
        <v>5</v>
      </c>
      <c r="B13" s="31"/>
      <c r="C13" s="117">
        <f>+Bordro!C13</f>
        <v>0</v>
      </c>
      <c r="D13" s="114"/>
      <c r="E13" s="118">
        <f>+Bordro!R13</f>
        <v>0</v>
      </c>
    </row>
    <row r="14" spans="1:5" s="115" customFormat="1" ht="24.75" customHeight="1">
      <c r="A14" s="14">
        <v>6</v>
      </c>
      <c r="B14" s="31"/>
      <c r="C14" s="117">
        <f>+Bordro!C14</f>
        <v>0</v>
      </c>
      <c r="D14" s="114"/>
      <c r="E14" s="118">
        <f>+Bordro!R14</f>
        <v>0</v>
      </c>
    </row>
    <row r="15" spans="1:5" s="115" customFormat="1" ht="24.75" customHeight="1">
      <c r="A15" s="14">
        <v>7</v>
      </c>
      <c r="B15" s="116"/>
      <c r="C15" s="117">
        <f>+Bordro!C15</f>
        <v>0</v>
      </c>
      <c r="D15" s="114"/>
      <c r="E15" s="118">
        <f>+Bordro!R15</f>
        <v>0</v>
      </c>
    </row>
    <row r="16" spans="1:5" s="115" customFormat="1" ht="24.75" customHeight="1">
      <c r="A16" s="14">
        <v>8</v>
      </c>
      <c r="B16" s="116"/>
      <c r="C16" s="117">
        <f>+Bordro!C16</f>
        <v>0</v>
      </c>
      <c r="D16" s="114"/>
      <c r="E16" s="118">
        <f>+Bordro!R16</f>
        <v>0</v>
      </c>
    </row>
    <row r="17" spans="1:5" s="32" customFormat="1" ht="24.75" customHeight="1">
      <c r="A17" s="14">
        <v>9</v>
      </c>
      <c r="B17" s="116"/>
      <c r="C17" s="117">
        <f>+Bordro!C17</f>
        <v>0</v>
      </c>
      <c r="D17" s="114"/>
      <c r="E17" s="118">
        <f>+Bordro!R17</f>
        <v>0</v>
      </c>
    </row>
    <row r="18" spans="1:5" s="32" customFormat="1" ht="24.75" customHeight="1">
      <c r="A18" s="14">
        <v>10</v>
      </c>
      <c r="B18" s="116"/>
      <c r="C18" s="117">
        <f>+Bordro!C18</f>
        <v>0</v>
      </c>
      <c r="D18" s="114"/>
      <c r="E18" s="118">
        <f>+Bordro!R18</f>
        <v>0</v>
      </c>
    </row>
    <row r="19" spans="1:5" s="32" customFormat="1" ht="24.75" customHeight="1">
      <c r="A19" s="14">
        <v>11</v>
      </c>
      <c r="B19" s="116"/>
      <c r="C19" s="117">
        <f>+Bordro!C19</f>
        <v>0</v>
      </c>
      <c r="D19" s="114"/>
      <c r="E19" s="118">
        <f>+Bordro!R19</f>
        <v>0</v>
      </c>
    </row>
    <row r="20" spans="1:5" s="32" customFormat="1" ht="24.75" customHeight="1">
      <c r="A20" s="14">
        <v>12</v>
      </c>
      <c r="B20" s="116"/>
      <c r="C20" s="117">
        <f>+Bordro!C20</f>
        <v>0</v>
      </c>
      <c r="D20" s="114"/>
      <c r="E20" s="118">
        <f>+Bordro!R20</f>
        <v>0</v>
      </c>
    </row>
    <row r="21" spans="1:5" s="32" customFormat="1" ht="24.75" customHeight="1">
      <c r="A21" s="14">
        <v>13</v>
      </c>
      <c r="B21" s="116"/>
      <c r="C21" s="117">
        <f>+Bordro!C21</f>
        <v>0</v>
      </c>
      <c r="D21" s="114"/>
      <c r="E21" s="118">
        <f>+Bordro!R21</f>
        <v>0</v>
      </c>
    </row>
    <row r="22" spans="1:5" s="32" customFormat="1" ht="24.75" customHeight="1">
      <c r="A22" s="14">
        <v>14</v>
      </c>
      <c r="B22" s="116"/>
      <c r="C22" s="117">
        <f>+Bordro!C22</f>
        <v>0</v>
      </c>
      <c r="D22" s="114"/>
      <c r="E22" s="118">
        <f>+Bordro!R22</f>
        <v>0</v>
      </c>
    </row>
    <row r="23" spans="1:5" s="32" customFormat="1" ht="24.75" customHeight="1">
      <c r="A23" s="14">
        <v>15</v>
      </c>
      <c r="B23" s="116"/>
      <c r="C23" s="117"/>
      <c r="D23" s="114"/>
      <c r="E23" s="118"/>
    </row>
    <row r="24" spans="1:5" s="32" customFormat="1" ht="24.75" customHeight="1">
      <c r="A24" s="14">
        <v>16</v>
      </c>
      <c r="B24" s="116"/>
      <c r="C24" s="117"/>
      <c r="D24" s="114"/>
      <c r="E24" s="118"/>
    </row>
    <row r="25" spans="1:5" s="32" customFormat="1" ht="24.75" customHeight="1">
      <c r="A25" s="14">
        <v>17</v>
      </c>
      <c r="B25" s="116"/>
      <c r="C25" s="117"/>
      <c r="D25" s="114"/>
      <c r="E25" s="118"/>
    </row>
    <row r="26" spans="1:5" s="32" customFormat="1" ht="24.75" customHeight="1">
      <c r="A26" s="14">
        <v>18</v>
      </c>
      <c r="B26" s="116"/>
      <c r="C26" s="117"/>
      <c r="D26" s="114"/>
      <c r="E26" s="118"/>
    </row>
    <row r="27" spans="1:5" s="32" customFormat="1" ht="24.75" customHeight="1">
      <c r="A27" s="14">
        <v>19</v>
      </c>
      <c r="B27" s="116"/>
      <c r="C27" s="117"/>
      <c r="D27" s="114"/>
      <c r="E27" s="118"/>
    </row>
    <row r="28" spans="1:5" s="32" customFormat="1" ht="24.75" customHeight="1">
      <c r="A28" s="14"/>
      <c r="B28" s="116"/>
      <c r="C28" s="117">
        <f>+Bordro!C37</f>
        <v>0</v>
      </c>
      <c r="D28" s="114"/>
      <c r="E28" s="118">
        <f>+Bordro!R37</f>
        <v>0</v>
      </c>
    </row>
    <row r="29" spans="1:5" s="32" customFormat="1" ht="24.75" customHeight="1">
      <c r="A29" s="14"/>
      <c r="B29" s="116"/>
      <c r="C29" s="117">
        <f>+Bordro!C38</f>
        <v>0</v>
      </c>
      <c r="D29" s="114"/>
      <c r="E29" s="118">
        <f>+Bordro!R38</f>
        <v>0</v>
      </c>
    </row>
    <row r="30" spans="1:5" s="32" customFormat="1" ht="36" customHeight="1">
      <c r="A30" s="348" t="s">
        <v>44</v>
      </c>
      <c r="B30" s="349"/>
      <c r="C30" s="350"/>
      <c r="D30" s="14"/>
      <c r="E30" s="180">
        <f>SUM(E9:E29)</f>
        <v>1813.8400000000001</v>
      </c>
    </row>
    <row r="31" spans="1:5" s="32" customFormat="1" ht="19.5" customHeight="1">
      <c r="A31" s="33"/>
      <c r="B31" s="34"/>
      <c r="C31" s="35"/>
      <c r="D31" s="34"/>
      <c r="E31" s="81"/>
    </row>
    <row r="32" spans="1:5" s="32" customFormat="1" ht="12.75" customHeight="1">
      <c r="A32" s="36"/>
      <c r="B32" s="36"/>
      <c r="C32" s="37"/>
      <c r="D32" s="36"/>
      <c r="E32" s="36"/>
    </row>
    <row r="33" spans="1:5" s="90" customFormat="1" ht="21" customHeight="1">
      <c r="A33" s="88"/>
      <c r="C33" s="89"/>
      <c r="D33" s="88"/>
      <c r="E33" s="88"/>
    </row>
    <row r="34" spans="1:5" s="90" customFormat="1" ht="21" customHeight="1">
      <c r="A34" s="88"/>
      <c r="C34" s="89"/>
      <c r="D34" s="88"/>
      <c r="E34" s="88"/>
    </row>
    <row r="35" spans="1:5" s="90" customFormat="1" ht="21" customHeight="1">
      <c r="A35" s="88"/>
      <c r="C35" s="89"/>
      <c r="D35" s="88"/>
      <c r="E35" s="88"/>
    </row>
    <row r="36" spans="3:5" s="25" customFormat="1" ht="32.25" customHeight="1">
      <c r="C36" s="39"/>
      <c r="D36" s="187" t="s">
        <v>165</v>
      </c>
      <c r="E36" s="38"/>
    </row>
    <row r="37" spans="2:5" s="25" customFormat="1" ht="12.75">
      <c r="B37" s="38"/>
      <c r="C37" s="39"/>
      <c r="D37" s="24"/>
      <c r="E37" s="38"/>
    </row>
    <row r="38" spans="2:4" s="25" customFormat="1" ht="12.75">
      <c r="B38" s="38"/>
      <c r="C38" s="39"/>
      <c r="D38" s="24"/>
    </row>
    <row r="39" spans="2:5" s="25" customFormat="1" ht="12.75">
      <c r="B39" s="38"/>
      <c r="C39" s="39"/>
      <c r="D39" s="38"/>
      <c r="E39" s="38"/>
    </row>
    <row r="40" spans="2:5" ht="12.75">
      <c r="B40" s="38"/>
      <c r="C40" s="39"/>
      <c r="D40" s="25"/>
      <c r="E40" s="38"/>
    </row>
    <row r="41" ht="12.75">
      <c r="B41" s="38"/>
    </row>
    <row r="43" spans="1:4" ht="29.25" customHeight="1">
      <c r="A43" s="39">
        <f>+A40</f>
        <v>0</v>
      </c>
      <c r="D43" s="24">
        <f>+D40</f>
        <v>0</v>
      </c>
    </row>
    <row r="44" ht="12.75">
      <c r="A44" s="39"/>
    </row>
  </sheetData>
  <sheetProtection/>
  <mergeCells count="1">
    <mergeCell ref="A30:C30"/>
  </mergeCells>
  <printOptions horizontalCentered="1"/>
  <pageMargins left="0.3" right="0.18" top="0.35" bottom="0.24" header="0.26" footer="0.29"/>
  <pageSetup blackAndWhite="1" horizontalDpi="240" verticalDpi="24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12">
    <pageSetUpPr fitToPage="1"/>
  </sheetPr>
  <dimension ref="A3:N39"/>
  <sheetViews>
    <sheetView showGridLines="0" showZeros="0" zoomScalePageLayoutView="0" workbookViewId="0" topLeftCell="A1">
      <selection activeCell="J7" sqref="J7"/>
    </sheetView>
  </sheetViews>
  <sheetFormatPr defaultColWidth="8" defaultRowHeight="15"/>
  <cols>
    <col min="1" max="1" width="4.59765625" style="172" customWidth="1"/>
    <col min="2" max="2" width="18.59765625" style="172" customWidth="1"/>
    <col min="3" max="4" width="8.59765625" style="172" customWidth="1"/>
    <col min="5" max="5" width="18.59765625" style="172" customWidth="1"/>
    <col min="6" max="6" width="15.69921875" style="172" customWidth="1"/>
    <col min="7" max="7" width="2.69921875" style="172" customWidth="1"/>
    <col min="8" max="8" width="1.1015625" style="172" customWidth="1"/>
    <col min="9" max="9" width="8" style="172" customWidth="1"/>
    <col min="10" max="13" width="12.59765625" style="172" customWidth="1"/>
    <col min="14" max="16384" width="8" style="172" customWidth="1"/>
  </cols>
  <sheetData>
    <row r="3" spans="1:5" s="135" customFormat="1" ht="18.75">
      <c r="A3" s="133" t="s">
        <v>126</v>
      </c>
      <c r="B3" s="134"/>
      <c r="C3" s="134"/>
      <c r="D3" s="134"/>
      <c r="E3" s="134"/>
    </row>
    <row r="4" spans="1:5" s="135" customFormat="1" ht="18.75">
      <c r="A4" s="133"/>
      <c r="B4" s="134"/>
      <c r="C4" s="134"/>
      <c r="D4" s="134"/>
      <c r="E4" s="134"/>
    </row>
    <row r="5" spans="1:5" s="135" customFormat="1" ht="19.5" customHeight="1">
      <c r="A5" s="136" t="s">
        <v>147</v>
      </c>
      <c r="B5" s="137"/>
      <c r="C5" s="134"/>
      <c r="D5" s="134"/>
      <c r="E5" s="134"/>
    </row>
    <row r="6" spans="1:5" s="135" customFormat="1" ht="19.5" customHeight="1">
      <c r="A6" s="382" t="str">
        <f>"Dönemi:"&amp;+Bordro!N4</f>
        <v>Dönemi:15.04.2015 -14.05.2015</v>
      </c>
      <c r="B6" s="382"/>
      <c r="C6" s="382"/>
      <c r="D6" s="134"/>
      <c r="E6" s="134"/>
    </row>
    <row r="7" spans="1:8" s="135" customFormat="1" ht="19.5" customHeight="1">
      <c r="A7" s="134"/>
      <c r="B7" s="134"/>
      <c r="C7" s="134"/>
      <c r="D7" s="134"/>
      <c r="E7" s="134"/>
      <c r="F7" s="356"/>
      <c r="G7" s="356"/>
      <c r="H7" s="138"/>
    </row>
    <row r="8" spans="1:8" s="135" customFormat="1" ht="24.75" customHeight="1">
      <c r="A8" s="134"/>
      <c r="B8" s="134"/>
      <c r="C8" s="134"/>
      <c r="D8" s="134"/>
      <c r="E8" s="139" t="s">
        <v>127</v>
      </c>
      <c r="F8" s="359">
        <v>3</v>
      </c>
      <c r="G8" s="359"/>
      <c r="H8" s="233"/>
    </row>
    <row r="9" spans="1:13" s="135" customFormat="1" ht="24.75" customHeight="1">
      <c r="A9" s="134"/>
      <c r="B9" s="134"/>
      <c r="C9" s="134"/>
      <c r="D9" s="134"/>
      <c r="E9" s="139" t="s">
        <v>128</v>
      </c>
      <c r="F9" s="359">
        <v>2015</v>
      </c>
      <c r="G9" s="359"/>
      <c r="H9" s="233"/>
      <c r="J9" s="140"/>
      <c r="K9" s="140"/>
      <c r="L9" s="141"/>
      <c r="M9" s="141"/>
    </row>
    <row r="10" spans="1:14" s="135" customFormat="1" ht="24.75" customHeight="1">
      <c r="A10" s="378" t="s">
        <v>129</v>
      </c>
      <c r="B10" s="379"/>
      <c r="C10" s="379"/>
      <c r="D10" s="380"/>
      <c r="E10" s="142" t="s">
        <v>107</v>
      </c>
      <c r="F10" s="363" t="s">
        <v>130</v>
      </c>
      <c r="G10" s="364"/>
      <c r="H10" s="365"/>
      <c r="J10" s="143"/>
      <c r="K10" s="143"/>
      <c r="L10" s="143"/>
      <c r="M10" s="143"/>
      <c r="N10" s="144"/>
    </row>
    <row r="11" spans="1:14" s="135" customFormat="1" ht="24.75" customHeight="1">
      <c r="A11" s="145">
        <v>1</v>
      </c>
      <c r="B11" s="358" t="s">
        <v>131</v>
      </c>
      <c r="C11" s="358"/>
      <c r="D11" s="145">
        <v>2</v>
      </c>
      <c r="E11" s="146"/>
      <c r="F11" s="360">
        <f>+Bordro!R23</f>
        <v>1813.8400000000001</v>
      </c>
      <c r="G11" s="361"/>
      <c r="H11" s="362"/>
      <c r="J11" s="144"/>
      <c r="K11" s="144"/>
      <c r="L11" s="144"/>
      <c r="M11" s="144"/>
      <c r="N11" s="144"/>
    </row>
    <row r="12" spans="1:14" s="135" customFormat="1" ht="24.75" customHeight="1">
      <c r="A12" s="145">
        <v>2</v>
      </c>
      <c r="B12" s="358" t="s">
        <v>132</v>
      </c>
      <c r="C12" s="358"/>
      <c r="D12" s="145"/>
      <c r="E12" s="146"/>
      <c r="F12" s="360"/>
      <c r="G12" s="361"/>
      <c r="H12" s="362"/>
      <c r="J12" s="144"/>
      <c r="K12" s="144"/>
      <c r="L12" s="144"/>
      <c r="M12" s="144"/>
      <c r="N12" s="144"/>
    </row>
    <row r="13" spans="1:10" s="135" customFormat="1" ht="24.75" customHeight="1">
      <c r="A13" s="145">
        <v>3</v>
      </c>
      <c r="B13" s="358" t="s">
        <v>133</v>
      </c>
      <c r="C13" s="358"/>
      <c r="D13" s="145"/>
      <c r="E13" s="146"/>
      <c r="F13" s="360"/>
      <c r="G13" s="361"/>
      <c r="H13" s="362"/>
      <c r="J13" s="147"/>
    </row>
    <row r="14" spans="1:10" s="135" customFormat="1" ht="30" customHeight="1">
      <c r="A14" s="145">
        <v>4</v>
      </c>
      <c r="B14" s="381" t="s">
        <v>134</v>
      </c>
      <c r="C14" s="381"/>
      <c r="D14" s="145">
        <v>2</v>
      </c>
      <c r="E14" s="146">
        <f>+E11</f>
        <v>0</v>
      </c>
      <c r="F14" s="360">
        <f>+Nakit!T24</f>
        <v>1813.8400000000001</v>
      </c>
      <c r="G14" s="361"/>
      <c r="H14" s="362"/>
      <c r="J14" s="147"/>
    </row>
    <row r="15" spans="1:10" s="135" customFormat="1" ht="24.75" customHeight="1">
      <c r="A15" s="148"/>
      <c r="B15" s="149"/>
      <c r="C15" s="148"/>
      <c r="D15" s="148"/>
      <c r="E15" s="150"/>
      <c r="F15" s="150"/>
      <c r="G15" s="150"/>
      <c r="H15" s="150"/>
      <c r="J15" s="147"/>
    </row>
    <row r="16" spans="1:8" s="135" customFormat="1" ht="4.5" customHeight="1">
      <c r="A16" s="385" t="s">
        <v>145</v>
      </c>
      <c r="B16" s="386"/>
      <c r="C16" s="386"/>
      <c r="D16" s="369" t="s">
        <v>135</v>
      </c>
      <c r="E16" s="370"/>
      <c r="F16" s="370"/>
      <c r="G16" s="152"/>
      <c r="H16" s="375"/>
    </row>
    <row r="17" spans="1:10" s="135" customFormat="1" ht="18" customHeight="1">
      <c r="A17" s="386"/>
      <c r="B17" s="386"/>
      <c r="C17" s="386"/>
      <c r="D17" s="371"/>
      <c r="E17" s="372"/>
      <c r="F17" s="372"/>
      <c r="G17" s="153" t="s">
        <v>136</v>
      </c>
      <c r="H17" s="376"/>
      <c r="J17" s="147"/>
    </row>
    <row r="18" spans="1:8" s="135" customFormat="1" ht="4.5" customHeight="1">
      <c r="A18" s="386"/>
      <c r="B18" s="386"/>
      <c r="C18" s="386"/>
      <c r="D18" s="373"/>
      <c r="E18" s="374"/>
      <c r="F18" s="374"/>
      <c r="G18" s="154"/>
      <c r="H18" s="377"/>
    </row>
    <row r="19" spans="1:8" s="135" customFormat="1" ht="30" customHeight="1">
      <c r="A19" s="151" t="s">
        <v>137</v>
      </c>
      <c r="B19" s="151" t="s">
        <v>138</v>
      </c>
      <c r="C19" s="366" t="s">
        <v>139</v>
      </c>
      <c r="D19" s="366"/>
      <c r="E19" s="155" t="s">
        <v>140</v>
      </c>
      <c r="F19" s="367" t="s">
        <v>141</v>
      </c>
      <c r="G19" s="367"/>
      <c r="H19" s="367"/>
    </row>
    <row r="20" spans="1:8" s="135" customFormat="1" ht="24.75" customHeight="1">
      <c r="A20" s="151">
        <v>1</v>
      </c>
      <c r="B20" s="156"/>
      <c r="C20" s="352"/>
      <c r="D20" s="353"/>
      <c r="E20" s="157"/>
      <c r="F20" s="352"/>
      <c r="G20" s="368"/>
      <c r="H20" s="353"/>
    </row>
    <row r="21" spans="1:8" s="135" customFormat="1" ht="24.75" customHeight="1">
      <c r="A21" s="151">
        <v>2</v>
      </c>
      <c r="B21" s="156"/>
      <c r="C21" s="352"/>
      <c r="D21" s="353"/>
      <c r="E21" s="157"/>
      <c r="F21" s="351"/>
      <c r="G21" s="351"/>
      <c r="H21" s="351"/>
    </row>
    <row r="22" spans="1:8" s="135" customFormat="1" ht="24.75" customHeight="1">
      <c r="A22" s="151">
        <v>3</v>
      </c>
      <c r="B22" s="156"/>
      <c r="C22" s="352"/>
      <c r="D22" s="353"/>
      <c r="E22" s="157"/>
      <c r="F22" s="351"/>
      <c r="G22" s="351"/>
      <c r="H22" s="351"/>
    </row>
    <row r="23" spans="1:8" s="135" customFormat="1" ht="24.75" customHeight="1">
      <c r="A23" s="151">
        <v>4</v>
      </c>
      <c r="B23" s="156"/>
      <c r="C23" s="352"/>
      <c r="D23" s="353"/>
      <c r="E23" s="157"/>
      <c r="F23" s="351"/>
      <c r="G23" s="351"/>
      <c r="H23" s="351"/>
    </row>
    <row r="24" spans="1:8" s="135" customFormat="1" ht="24.75" customHeight="1">
      <c r="A24" s="151">
        <v>5</v>
      </c>
      <c r="B24" s="156"/>
      <c r="C24" s="352"/>
      <c r="D24" s="353"/>
      <c r="E24" s="157"/>
      <c r="F24" s="351"/>
      <c r="G24" s="351"/>
      <c r="H24" s="351"/>
    </row>
    <row r="25" spans="1:8" s="135" customFormat="1" ht="24.75" customHeight="1">
      <c r="A25" s="151">
        <v>6</v>
      </c>
      <c r="B25" s="156"/>
      <c r="C25" s="351"/>
      <c r="D25" s="351"/>
      <c r="E25" s="157"/>
      <c r="F25" s="351"/>
      <c r="G25" s="351"/>
      <c r="H25" s="351"/>
    </row>
    <row r="26" spans="1:8" s="135" customFormat="1" ht="24.75" customHeight="1">
      <c r="A26" s="151">
        <v>7</v>
      </c>
      <c r="B26" s="156"/>
      <c r="C26" s="351"/>
      <c r="D26" s="351"/>
      <c r="E26" s="157"/>
      <c r="F26" s="351"/>
      <c r="G26" s="351"/>
      <c r="H26" s="351"/>
    </row>
    <row r="27" spans="1:8" s="135" customFormat="1" ht="12.75" customHeight="1">
      <c r="A27" s="158"/>
      <c r="B27" s="159"/>
      <c r="C27" s="159"/>
      <c r="D27" s="159"/>
      <c r="E27" s="159"/>
      <c r="F27" s="159"/>
      <c r="G27" s="159"/>
      <c r="H27" s="160"/>
    </row>
    <row r="28" spans="1:8" s="135" customFormat="1" ht="15.75" customHeight="1">
      <c r="A28" s="357"/>
      <c r="B28" s="355"/>
      <c r="C28" s="355"/>
      <c r="D28" s="355"/>
      <c r="E28" s="355"/>
      <c r="F28" s="161"/>
      <c r="G28" s="162"/>
      <c r="H28" s="163"/>
    </row>
    <row r="29" spans="1:8" s="135" customFormat="1" ht="15.75" customHeight="1">
      <c r="A29" s="357"/>
      <c r="B29" s="354"/>
      <c r="C29" s="354"/>
      <c r="D29" s="354"/>
      <c r="E29" s="354"/>
      <c r="F29" s="161"/>
      <c r="G29" s="162"/>
      <c r="H29" s="163"/>
    </row>
    <row r="30" spans="1:8" s="135" customFormat="1" ht="15">
      <c r="A30" s="383"/>
      <c r="B30" s="384"/>
      <c r="C30" s="354"/>
      <c r="D30" s="354"/>
      <c r="E30" s="354"/>
      <c r="F30" s="161"/>
      <c r="G30" s="162"/>
      <c r="H30" s="163"/>
    </row>
    <row r="31" spans="1:8" s="135" customFormat="1" ht="15">
      <c r="A31" s="383"/>
      <c r="B31" s="384"/>
      <c r="C31" s="164"/>
      <c r="D31" s="164"/>
      <c r="E31" s="164"/>
      <c r="F31" s="161"/>
      <c r="G31" s="162"/>
      <c r="H31" s="163"/>
    </row>
    <row r="32" spans="1:8" s="135" customFormat="1" ht="15.75" customHeight="1">
      <c r="A32" s="357"/>
      <c r="B32" s="354"/>
      <c r="C32" s="164"/>
      <c r="D32" s="164"/>
      <c r="E32" s="372" t="s">
        <v>165</v>
      </c>
      <c r="G32" s="162"/>
      <c r="H32" s="163"/>
    </row>
    <row r="33" spans="1:8" s="135" customFormat="1" ht="15.75" customHeight="1">
      <c r="A33" s="357"/>
      <c r="B33" s="354"/>
      <c r="C33" s="164"/>
      <c r="D33" s="164"/>
      <c r="E33" s="355"/>
      <c r="G33" s="162"/>
      <c r="H33" s="163"/>
    </row>
    <row r="34" spans="1:8" s="135" customFormat="1" ht="15">
      <c r="A34" s="165"/>
      <c r="H34" s="166"/>
    </row>
    <row r="35" spans="1:8" s="135" customFormat="1" ht="15">
      <c r="A35" s="165"/>
      <c r="H35" s="166"/>
    </row>
    <row r="36" spans="1:8" s="135" customFormat="1" ht="15" customHeight="1">
      <c r="A36" s="167" t="s">
        <v>142</v>
      </c>
      <c r="H36" s="166"/>
    </row>
    <row r="37" spans="1:8" s="135" customFormat="1" ht="15">
      <c r="A37" s="167" t="s">
        <v>143</v>
      </c>
      <c r="B37" s="168"/>
      <c r="H37" s="166"/>
    </row>
    <row r="38" spans="1:8" s="135" customFormat="1" ht="15">
      <c r="A38" s="167" t="s">
        <v>144</v>
      </c>
      <c r="H38" s="166"/>
    </row>
    <row r="39" spans="1:8" s="135" customFormat="1" ht="9" customHeight="1">
      <c r="A39" s="169"/>
      <c r="B39" s="170"/>
      <c r="C39" s="170"/>
      <c r="D39" s="170"/>
      <c r="E39" s="170"/>
      <c r="F39" s="170"/>
      <c r="G39" s="170"/>
      <c r="H39" s="171"/>
    </row>
    <row r="40" s="135" customFormat="1" ht="15"/>
    <row r="41" s="135" customFormat="1" ht="15"/>
    <row r="42" s="135" customFormat="1" ht="15"/>
  </sheetData>
  <sheetProtection/>
  <mergeCells count="43">
    <mergeCell ref="E32:E33"/>
    <mergeCell ref="A6:C6"/>
    <mergeCell ref="A33:B33"/>
    <mergeCell ref="A28:B28"/>
    <mergeCell ref="A29:B29"/>
    <mergeCell ref="A30:B30"/>
    <mergeCell ref="A31:B31"/>
    <mergeCell ref="A16:C18"/>
    <mergeCell ref="C25:D25"/>
    <mergeCell ref="F13:H13"/>
    <mergeCell ref="F14:H14"/>
    <mergeCell ref="D16:F18"/>
    <mergeCell ref="H16:H18"/>
    <mergeCell ref="C23:D23"/>
    <mergeCell ref="A10:D10"/>
    <mergeCell ref="B12:C12"/>
    <mergeCell ref="B13:C13"/>
    <mergeCell ref="B14:C14"/>
    <mergeCell ref="C20:D20"/>
    <mergeCell ref="F21:H21"/>
    <mergeCell ref="F22:H22"/>
    <mergeCell ref="F19:H19"/>
    <mergeCell ref="F20:H20"/>
    <mergeCell ref="C21:D21"/>
    <mergeCell ref="C22:D22"/>
    <mergeCell ref="F7:G7"/>
    <mergeCell ref="A32:B32"/>
    <mergeCell ref="B11:C11"/>
    <mergeCell ref="F8:H8"/>
    <mergeCell ref="F9:H9"/>
    <mergeCell ref="F11:H11"/>
    <mergeCell ref="F12:H12"/>
    <mergeCell ref="F10:H10"/>
    <mergeCell ref="C26:D26"/>
    <mergeCell ref="C19:D19"/>
    <mergeCell ref="F23:H23"/>
    <mergeCell ref="F24:H24"/>
    <mergeCell ref="F25:H25"/>
    <mergeCell ref="C24:D24"/>
    <mergeCell ref="C30:E30"/>
    <mergeCell ref="C28:E28"/>
    <mergeCell ref="C29:E29"/>
    <mergeCell ref="F26:H26"/>
  </mergeCells>
  <printOptions horizontalCentered="1"/>
  <pageMargins left="0.5905511811023623" right="0.5905511811023623" top="0.984251968503937" bottom="0.5118110236220472" header="0.1968503937007874" footer="0.3937007874015748"/>
  <pageSetup fitToHeight="1" fitToWidth="1" horizontalDpi="240" verticalDpi="24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Ş.M.SOMUNCU İ.Ö.O. Memuru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BİLAL</dc:creator>
  <cp:keywords/>
  <dc:description/>
  <cp:lastModifiedBy>MEB</cp:lastModifiedBy>
  <cp:lastPrinted>2015-05-11T13:56:30Z</cp:lastPrinted>
  <dcterms:created xsi:type="dcterms:W3CDTF">1999-01-13T15:26:45Z</dcterms:created>
  <dcterms:modified xsi:type="dcterms:W3CDTF">2015-07-14T12:08:21Z</dcterms:modified>
  <cp:category/>
  <cp:version/>
  <cp:contentType/>
  <cp:contentStatus/>
</cp:coreProperties>
</file>